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7425" activeTab="6"/>
  </bookViews>
  <sheets>
    <sheet name="1-2 " sheetId="6" r:id="rId1"/>
    <sheet name="3" sheetId="11" r:id="rId2"/>
    <sheet name="4" sheetId="12" r:id="rId3"/>
    <sheet name="5" sheetId="16" r:id="rId4"/>
    <sheet name="6" sheetId="15" r:id="rId5"/>
    <sheet name="7" sheetId="14" r:id="rId6"/>
    <sheet name="8" sheetId="8" r:id="rId7"/>
    <sheet name="000" sheetId="13" state="hidden" r:id="rId8"/>
  </sheets>
  <definedNames>
    <definedName name="_xlnm.Print_Area" localSheetId="7">'000'!$A$1:$I$29</definedName>
    <definedName name="_xlnm.Print_Area" localSheetId="0">'1-2 '!$A$1:$I$30</definedName>
    <definedName name="_xlnm.Print_Area" localSheetId="1">'3'!$A$1:$E$27</definedName>
    <definedName name="_xlnm.Print_Area" localSheetId="2">'4'!$A$1:$J$24</definedName>
    <definedName name="_xlnm.Print_Area" localSheetId="3">'5'!$A$1:$H$25</definedName>
    <definedName name="_xlnm.Print_Area" localSheetId="4">'6'!$A$1:$K$30</definedName>
    <definedName name="_xlnm.Print_Area" localSheetId="5">'7'!$A$1:$P$28</definedName>
    <definedName name="_xlnm.Print_Area" localSheetId="6">'8'!$A$1:$F$27</definedName>
  </definedNames>
  <calcPr calcId="124519"/>
</workbook>
</file>

<file path=xl/calcChain.xml><?xml version="1.0" encoding="utf-8"?>
<calcChain xmlns="http://schemas.openxmlformats.org/spreadsheetml/2006/main">
  <c r="F23" i="15"/>
  <c r="E23"/>
  <c r="K23"/>
  <c r="K17"/>
  <c r="F19"/>
  <c r="G17" i="6"/>
  <c r="H17" s="1"/>
  <c r="F14" i="12"/>
  <c r="D14"/>
  <c r="C14"/>
  <c r="H8"/>
  <c r="H14" s="1"/>
  <c r="G23" i="15"/>
  <c r="I20"/>
  <c r="I21"/>
  <c r="I22"/>
  <c r="I19"/>
  <c r="J14"/>
  <c r="K14"/>
  <c r="J11"/>
  <c r="K11"/>
  <c r="J10"/>
  <c r="J9"/>
  <c r="K6"/>
  <c r="J6"/>
  <c r="J5"/>
  <c r="F19" i="8"/>
  <c r="E19"/>
  <c r="C19"/>
  <c r="D19"/>
  <c r="E23" i="14"/>
  <c r="P19"/>
  <c r="P20"/>
  <c r="P21"/>
  <c r="P22"/>
  <c r="Q14"/>
  <c r="Q15"/>
  <c r="Q16"/>
  <c r="Q17"/>
  <c r="Q18"/>
  <c r="P14"/>
  <c r="P15"/>
  <c r="P16"/>
  <c r="P17"/>
  <c r="P18"/>
  <c r="Q12"/>
  <c r="P12"/>
  <c r="N12"/>
  <c r="L12"/>
  <c r="J12"/>
  <c r="H12"/>
  <c r="F12"/>
  <c r="S12" s="1"/>
  <c r="Q10"/>
  <c r="Q23" s="1"/>
  <c r="P9"/>
  <c r="P10"/>
  <c r="N10"/>
  <c r="L10"/>
  <c r="J10"/>
  <c r="H10"/>
  <c r="F10"/>
  <c r="Q9"/>
  <c r="N9"/>
  <c r="L9"/>
  <c r="J9"/>
  <c r="H9"/>
  <c r="F9"/>
  <c r="S9" s="1"/>
  <c r="Q13"/>
  <c r="P13"/>
  <c r="Q11"/>
  <c r="P11"/>
  <c r="Q6"/>
  <c r="Q7"/>
  <c r="O8"/>
  <c r="M8"/>
  <c r="K8"/>
  <c r="I8"/>
  <c r="G8"/>
  <c r="E8"/>
  <c r="D8"/>
  <c r="P8" s="1"/>
  <c r="P7"/>
  <c r="P6"/>
  <c r="Q19"/>
  <c r="Q20"/>
  <c r="Q21"/>
  <c r="Q22"/>
  <c r="O23"/>
  <c r="Q5"/>
  <c r="P5"/>
  <c r="S10" l="1"/>
  <c r="Q8"/>
  <c r="H19" i="16"/>
  <c r="H18"/>
  <c r="H17"/>
  <c r="H16"/>
  <c r="H15"/>
  <c r="H14"/>
  <c r="H13"/>
  <c r="H12"/>
  <c r="H11"/>
  <c r="H10"/>
  <c r="H9"/>
  <c r="H8"/>
  <c r="H7"/>
  <c r="H6"/>
  <c r="H5"/>
  <c r="E20"/>
  <c r="F20"/>
  <c r="G20"/>
  <c r="Q24" i="15"/>
  <c r="F6"/>
  <c r="F7"/>
  <c r="F9"/>
  <c r="F10"/>
  <c r="F11"/>
  <c r="F12"/>
  <c r="F13"/>
  <c r="F14"/>
  <c r="F15"/>
  <c r="F16"/>
  <c r="F17"/>
  <c r="F18"/>
  <c r="F20"/>
  <c r="F21"/>
  <c r="F22"/>
  <c r="F5"/>
  <c r="I6"/>
  <c r="I7"/>
  <c r="I9"/>
  <c r="I10"/>
  <c r="I11"/>
  <c r="I12"/>
  <c r="I13"/>
  <c r="I14"/>
  <c r="I15"/>
  <c r="I16"/>
  <c r="I17"/>
  <c r="I18"/>
  <c r="I5"/>
  <c r="L6"/>
  <c r="L7"/>
  <c r="L9"/>
  <c r="L10"/>
  <c r="L11"/>
  <c r="L12"/>
  <c r="L13"/>
  <c r="L14"/>
  <c r="L15"/>
  <c r="L16"/>
  <c r="L17"/>
  <c r="L18"/>
  <c r="L19"/>
  <c r="L20"/>
  <c r="L21"/>
  <c r="L22"/>
  <c r="L5"/>
  <c r="M5"/>
  <c r="O5" s="1"/>
  <c r="P5" s="1"/>
  <c r="J7" l="1"/>
  <c r="J22"/>
  <c r="K21"/>
  <c r="J21"/>
  <c r="K20"/>
  <c r="J20"/>
  <c r="J19"/>
  <c r="J18"/>
  <c r="J17"/>
  <c r="J16"/>
  <c r="J15"/>
  <c r="J13"/>
  <c r="K12"/>
  <c r="J12"/>
  <c r="Q21"/>
  <c r="Q19"/>
  <c r="Q22"/>
  <c r="Q20"/>
  <c r="Q17"/>
  <c r="Q18"/>
  <c r="Q16"/>
  <c r="Q15"/>
  <c r="Q13"/>
  <c r="Q14"/>
  <c r="Q12"/>
  <c r="Q11"/>
  <c r="Q9"/>
  <c r="Q10"/>
  <c r="Q6"/>
  <c r="Q7"/>
  <c r="E5" i="8"/>
  <c r="F5" s="1"/>
  <c r="E6"/>
  <c r="E7"/>
  <c r="E8"/>
  <c r="E9"/>
  <c r="E10"/>
  <c r="E11"/>
  <c r="E12"/>
  <c r="F12" s="1"/>
  <c r="E13"/>
  <c r="E14"/>
  <c r="E15"/>
  <c r="E16"/>
  <c r="E17"/>
  <c r="E18"/>
  <c r="M6" i="15"/>
  <c r="O6" s="1"/>
  <c r="P6" s="1"/>
  <c r="M7"/>
  <c r="O7" s="1"/>
  <c r="P7" s="1"/>
  <c r="M9"/>
  <c r="O9" s="1"/>
  <c r="P9" s="1"/>
  <c r="M10"/>
  <c r="O10" s="1"/>
  <c r="P10" s="1"/>
  <c r="M11"/>
  <c r="O11" s="1"/>
  <c r="P11" s="1"/>
  <c r="M12"/>
  <c r="O12" s="1"/>
  <c r="P12" s="1"/>
  <c r="M13"/>
  <c r="O13" s="1"/>
  <c r="P13" s="1"/>
  <c r="M14"/>
  <c r="O14" s="1"/>
  <c r="P14" s="1"/>
  <c r="M15"/>
  <c r="O15" s="1"/>
  <c r="P15" s="1"/>
  <c r="M16"/>
  <c r="O16" s="1"/>
  <c r="P16" s="1"/>
  <c r="M17"/>
  <c r="O17" s="1"/>
  <c r="P17" s="1"/>
  <c r="M18"/>
  <c r="O18" s="1"/>
  <c r="P18" s="1"/>
  <c r="M19"/>
  <c r="O19" s="1"/>
  <c r="P19" s="1"/>
  <c r="M20"/>
  <c r="O20" s="1"/>
  <c r="P20" s="1"/>
  <c r="M21"/>
  <c r="O21" s="1"/>
  <c r="P21" s="1"/>
  <c r="M22"/>
  <c r="O22" s="1"/>
  <c r="P22" s="1"/>
  <c r="F8" i="12"/>
  <c r="G12"/>
  <c r="F12"/>
  <c r="D16" i="11"/>
  <c r="N16" i="14"/>
  <c r="D23"/>
  <c r="P23" s="1"/>
  <c r="H8" i="15"/>
  <c r="D8"/>
  <c r="F8" l="1"/>
  <c r="D23"/>
  <c r="H23"/>
  <c r="I23" s="1"/>
  <c r="I8"/>
  <c r="L8"/>
  <c r="M8"/>
  <c r="O8" s="1"/>
  <c r="P8" s="1"/>
  <c r="H13" i="14"/>
  <c r="L11"/>
  <c r="J11"/>
  <c r="N11"/>
  <c r="H11"/>
  <c r="F11"/>
  <c r="D8" i="11"/>
  <c r="D12"/>
  <c r="C8"/>
  <c r="K8" i="15" l="1"/>
  <c r="J8"/>
  <c r="Q8"/>
  <c r="J23"/>
  <c r="S11" i="14"/>
  <c r="Q23" i="15"/>
  <c r="D13" i="11"/>
  <c r="L23" i="15"/>
  <c r="M23"/>
  <c r="O23" s="1"/>
  <c r="P23" s="1"/>
  <c r="G16" i="6"/>
  <c r="H16" s="1"/>
  <c r="D20" i="16" l="1"/>
  <c r="H20" s="1"/>
  <c r="G15" i="6"/>
  <c r="H15" s="1"/>
  <c r="M23" i="14" l="1"/>
  <c r="K23"/>
  <c r="I23"/>
  <c r="G23"/>
  <c r="F8" l="1"/>
  <c r="H8"/>
  <c r="J8"/>
  <c r="L8"/>
  <c r="N8"/>
  <c r="S8" l="1"/>
  <c r="D17" i="11"/>
  <c r="E15" l="1"/>
  <c r="E11"/>
  <c r="G14" i="6"/>
  <c r="H14" s="1"/>
  <c r="C12" i="11" l="1"/>
  <c r="C13" s="1"/>
  <c r="F23" i="14" l="1"/>
  <c r="N23"/>
  <c r="J23"/>
  <c r="L23"/>
  <c r="H23"/>
  <c r="N15"/>
  <c r="L15"/>
  <c r="J15"/>
  <c r="H15"/>
  <c r="F15"/>
  <c r="S15" s="1"/>
  <c r="L20"/>
  <c r="H20"/>
  <c r="F14"/>
  <c r="S23" l="1"/>
  <c r="L5"/>
  <c r="H14" l="1"/>
  <c r="N13"/>
  <c r="N5"/>
  <c r="N6"/>
  <c r="N7"/>
  <c r="N14"/>
  <c r="F18" i="8"/>
  <c r="F17"/>
  <c r="F16"/>
  <c r="F15"/>
  <c r="F14"/>
  <c r="F13"/>
  <c r="F10"/>
  <c r="F11"/>
  <c r="F9"/>
  <c r="F8"/>
  <c r="F6"/>
  <c r="F7"/>
  <c r="E4"/>
  <c r="F4" s="1"/>
  <c r="F5" i="14" l="1"/>
  <c r="H5"/>
  <c r="J5"/>
  <c r="F6"/>
  <c r="H6"/>
  <c r="J6"/>
  <c r="L6"/>
  <c r="F7"/>
  <c r="H7"/>
  <c r="J7"/>
  <c r="L7"/>
  <c r="F13"/>
  <c r="J13"/>
  <c r="L13"/>
  <c r="J14"/>
  <c r="L14"/>
  <c r="F16"/>
  <c r="H16"/>
  <c r="J16"/>
  <c r="L16"/>
  <c r="F17"/>
  <c r="H17"/>
  <c r="J17"/>
  <c r="L17"/>
  <c r="N17"/>
  <c r="F18"/>
  <c r="H18"/>
  <c r="J18"/>
  <c r="L18"/>
  <c r="N18"/>
  <c r="F19"/>
  <c r="H19"/>
  <c r="J19"/>
  <c r="L19"/>
  <c r="N19"/>
  <c r="F20"/>
  <c r="J20"/>
  <c r="N20"/>
  <c r="F21"/>
  <c r="H21"/>
  <c r="J21"/>
  <c r="L21"/>
  <c r="N21"/>
  <c r="F22"/>
  <c r="H22"/>
  <c r="J22"/>
  <c r="L22"/>
  <c r="N22"/>
  <c r="S18" l="1"/>
  <c r="S17"/>
  <c r="S16"/>
  <c r="S14"/>
  <c r="S13"/>
  <c r="S22"/>
  <c r="S20"/>
  <c r="S5"/>
  <c r="S21"/>
  <c r="S19"/>
  <c r="S7"/>
  <c r="S6"/>
  <c r="G13" i="6"/>
  <c r="H13" s="1"/>
  <c r="G12"/>
  <c r="H12" s="1"/>
  <c r="B8" i="12"/>
  <c r="C8"/>
  <c r="D8"/>
  <c r="G8"/>
  <c r="G14" s="1"/>
  <c r="B12"/>
  <c r="C12"/>
  <c r="D12"/>
  <c r="H12"/>
  <c r="J5"/>
  <c r="J6"/>
  <c r="J7"/>
  <c r="J9"/>
  <c r="J10"/>
  <c r="J11"/>
  <c r="J15"/>
  <c r="J4"/>
  <c r="I13" l="1"/>
  <c r="I4"/>
  <c r="I12"/>
  <c r="I11"/>
  <c r="I7"/>
  <c r="I10"/>
  <c r="I5"/>
  <c r="I9"/>
  <c r="I8"/>
  <c r="G19" i="13"/>
  <c r="G25" s="1"/>
  <c r="F19"/>
  <c r="F25" s="1"/>
  <c r="D25"/>
  <c r="E25"/>
  <c r="H25"/>
  <c r="C19"/>
  <c r="C24"/>
  <c r="I14" i="12" l="1"/>
  <c r="C25" i="13"/>
  <c r="J12" i="12" l="1"/>
  <c r="J8"/>
  <c r="E10" i="11" l="1"/>
  <c r="E12"/>
  <c r="E13"/>
  <c r="E9"/>
  <c r="J14" i="12"/>
  <c r="E8" i="11" l="1"/>
  <c r="E5"/>
  <c r="E16"/>
  <c r="E17" s="1"/>
  <c r="E14"/>
  <c r="E7"/>
  <c r="E6"/>
  <c r="E4"/>
</calcChain>
</file>

<file path=xl/sharedStrings.xml><?xml version="1.0" encoding="utf-8"?>
<sst xmlns="http://schemas.openxmlformats.org/spreadsheetml/2006/main" count="281" uniqueCount="157">
  <si>
    <t xml:space="preserve">السنة </t>
  </si>
  <si>
    <t xml:space="preserve">كمية الإنتاج </t>
  </si>
  <si>
    <t xml:space="preserve">المحافظة </t>
  </si>
  <si>
    <t xml:space="preserve">نينوى </t>
  </si>
  <si>
    <t>كركوك</t>
  </si>
  <si>
    <t>صلاح الدين</t>
  </si>
  <si>
    <t>النجف</t>
  </si>
  <si>
    <t>كربلاء</t>
  </si>
  <si>
    <t>بابل</t>
  </si>
  <si>
    <t>القادسية</t>
  </si>
  <si>
    <t>ديالى</t>
  </si>
  <si>
    <t>واسط</t>
  </si>
  <si>
    <t>البصرة</t>
  </si>
  <si>
    <t>المثنى</t>
  </si>
  <si>
    <t xml:space="preserve">ذي قار </t>
  </si>
  <si>
    <t>ميسان</t>
  </si>
  <si>
    <t>المحافظة</t>
  </si>
  <si>
    <t>بغداد</t>
  </si>
  <si>
    <t>الرصافة</t>
  </si>
  <si>
    <t>الكرخ</t>
  </si>
  <si>
    <t>الصدر</t>
  </si>
  <si>
    <t>الشمال</t>
  </si>
  <si>
    <t>الوسط</t>
  </si>
  <si>
    <t>الجنوب</t>
  </si>
  <si>
    <t>%</t>
  </si>
  <si>
    <t>المصدر : وزارة الكهرباء / مركز المعلوماتية / قسم الإحصاء</t>
  </si>
  <si>
    <t xml:space="preserve">محطات الإنتاج </t>
  </si>
  <si>
    <t xml:space="preserve">عدد الوحدات </t>
  </si>
  <si>
    <t xml:space="preserve">عدد الوحدات العاملة </t>
  </si>
  <si>
    <t>المجموع</t>
  </si>
  <si>
    <t>ديزلات ساندة</t>
  </si>
  <si>
    <t>المجموع الكلي</t>
  </si>
  <si>
    <t>عدد المحطات</t>
  </si>
  <si>
    <t>ديزلات وزارة النفط</t>
  </si>
  <si>
    <t xml:space="preserve">جدول (6-5) </t>
  </si>
  <si>
    <t xml:space="preserve">  </t>
  </si>
  <si>
    <t xml:space="preserve">الجهاز المركزي للإحصاء / العراق </t>
  </si>
  <si>
    <t xml:space="preserve"> محطات الإنتاج </t>
  </si>
  <si>
    <t>المحطات الغازية</t>
  </si>
  <si>
    <t>المحطات الكهرومائية</t>
  </si>
  <si>
    <t xml:space="preserve">المحطات البخارية </t>
  </si>
  <si>
    <t>المحطات المتنقلة</t>
  </si>
  <si>
    <t xml:space="preserve">المحطات الكهرومائية </t>
  </si>
  <si>
    <t>سعة اكبر وحدة تصميمية (ميكا واط)</t>
  </si>
  <si>
    <t>مجموع السعة التصميمية للوحدات العاملة (ميكا واط)</t>
  </si>
  <si>
    <t xml:space="preserve"> عدد محطات إنتاج الطاقة الكهربائية حسب المحافظة لسنة 2012</t>
  </si>
  <si>
    <t>نينوى</t>
  </si>
  <si>
    <t>الانبار</t>
  </si>
  <si>
    <t>ذي قار</t>
  </si>
  <si>
    <t>أقليم كردستان</t>
  </si>
  <si>
    <t>دهوك</t>
  </si>
  <si>
    <t>السليمانية</t>
  </si>
  <si>
    <t xml:space="preserve">اربيل </t>
  </si>
  <si>
    <t>المحطات البخارية</t>
  </si>
  <si>
    <t>محطات الديزل</t>
  </si>
  <si>
    <t xml:space="preserve">المحطات الغازية  </t>
  </si>
  <si>
    <t>مجموع السعة التصميمية للوحدات (ميكا واط)</t>
  </si>
  <si>
    <t xml:space="preserve">المنزلي </t>
  </si>
  <si>
    <t xml:space="preserve">التجاري </t>
  </si>
  <si>
    <t>الحكومي</t>
  </si>
  <si>
    <t xml:space="preserve">الزراعي </t>
  </si>
  <si>
    <t xml:space="preserve">الصناعي </t>
  </si>
  <si>
    <t>إجمالي</t>
  </si>
  <si>
    <t>إجمالي العراق</t>
  </si>
  <si>
    <t xml:space="preserve">إجمالي العراق لإنتاج الطاقة الكهربائية </t>
  </si>
  <si>
    <t>إجمالي المحطات</t>
  </si>
  <si>
    <t>إجمالي الديزلات</t>
  </si>
  <si>
    <t xml:space="preserve">قسم إحصاءات البيئة - الجهاز المركزي للإحصاء/ العراق </t>
  </si>
  <si>
    <t>..</t>
  </si>
  <si>
    <t>.. بيانات غير متوفرة</t>
  </si>
  <si>
    <t xml:space="preserve"> </t>
  </si>
  <si>
    <t xml:space="preserve">الأنبار </t>
  </si>
  <si>
    <t>تدقيق مجموع النسب</t>
  </si>
  <si>
    <t>تدقيق مجموع الكميات</t>
  </si>
  <si>
    <t xml:space="preserve">نسبة المشاركة </t>
  </si>
  <si>
    <t xml:space="preserve"> كمية الكهرباء      المستوردة + البارجات  (م.و.س) </t>
  </si>
  <si>
    <t>كمية الكهرباء المعدّة للبيع (م.و.س)</t>
  </si>
  <si>
    <t>نصيب الفرد من الكهرباء المعدّة للبيع    (م.و.س/ سنة)</t>
  </si>
  <si>
    <t xml:space="preserve">نصيب الفرد من الكهرباء المعدّة للبيع  (م.و.س) </t>
  </si>
  <si>
    <t>م.و.س/ سنة = ميكا واط . ساعة/ سنة</t>
  </si>
  <si>
    <t xml:space="preserve">م.و.س =  ميكا واط . ساعة </t>
  </si>
  <si>
    <t xml:space="preserve">كمية الإنتاج (م.و.س) </t>
  </si>
  <si>
    <t xml:space="preserve">(م.و.س) </t>
  </si>
  <si>
    <t>إجمالي مبيعات الطاقة الكهربائية (ميكا واط.ساعة)</t>
  </si>
  <si>
    <t>عدد السكان *</t>
  </si>
  <si>
    <t>النسبة المئوية</t>
  </si>
  <si>
    <t>كمية الطاقة الكهربائية المستلمة من مديريات النقل (المعدّة للبيع) (ميكا واط.ساعة)</t>
  </si>
  <si>
    <t xml:space="preserve"> كمية الكهرباء الإجمالية المنتجة المولّدة (م.و.س) </t>
  </si>
  <si>
    <t xml:space="preserve">نسبة المشاركة  </t>
  </si>
  <si>
    <t>عدد محطات أنتاج الطاقة الكهربائية حسب النوع</t>
  </si>
  <si>
    <t>الطاقة الكهربائية المشتراة من إقليم كردستان</t>
  </si>
  <si>
    <t>معدل الإنتاج الفعلّي (ميكا واط)</t>
  </si>
  <si>
    <t>إجمالي بغداد</t>
  </si>
  <si>
    <t>الطاقة المولّدة من الديزل</t>
  </si>
  <si>
    <t xml:space="preserve">اجمالي الطاقة الكهربائية المستوردة + الطاقة المشتراة من إقليم كردستان + الطاقة المضافة من الإستثمار </t>
  </si>
  <si>
    <r>
      <t xml:space="preserve">محطات الديزل + ديزلات هونداي + ديزلات </t>
    </r>
    <r>
      <rPr>
        <b/>
        <sz val="10"/>
        <rFont val="Times New Roman"/>
        <family val="1"/>
        <scheme val="major"/>
      </rPr>
      <t>STX</t>
    </r>
  </si>
  <si>
    <t>ملاحظة : كمية ضائعات الطاقة الكهربائية في المحافظات بضمنها الإستهلاك الداخلي للكهرباء داخل محطات إنتاج الطاقة الكهربائية وايضاً في حالة كونها تشمل مجمع سكني</t>
  </si>
  <si>
    <t>المحطات الغازية *</t>
  </si>
  <si>
    <t>المحطات المتنقلة **</t>
  </si>
  <si>
    <t>** لا توجد كميات إنتاج للطاقة الكهربائية للمحطات المتنقلة بسبب عطل هذه المحطات</t>
  </si>
  <si>
    <t>* عدد المحطات الغازية يمثل المحطات العاملة فقط</t>
  </si>
  <si>
    <t>الكهرباء المعدة للبيع</t>
  </si>
  <si>
    <t>نسبة الضائعات</t>
  </si>
  <si>
    <t>المستلمة - المباعة</t>
  </si>
  <si>
    <t>كل الضائعات</t>
  </si>
  <si>
    <t xml:space="preserve">كمية الضائعات </t>
  </si>
  <si>
    <t xml:space="preserve">الإستهلاك الداخلي </t>
  </si>
  <si>
    <t>مجموع الضائعات بضمنها الإستهلاك الداخلي</t>
  </si>
  <si>
    <t>كمية الطاقة الكهربائية المستلمة من مديريات النقل</t>
  </si>
  <si>
    <t xml:space="preserve">مجموع كمية الطاقة الكهربائية المستلمة من مديريات النقل (المعدّة للبيع) </t>
  </si>
  <si>
    <t>إجمالي منظومة الطاقة الكهربائية في العراق</t>
  </si>
  <si>
    <t xml:space="preserve">ملاحظة : البيانات في الخلية المضللة تمثل المعدل </t>
  </si>
  <si>
    <r>
      <t xml:space="preserve">نصيب الفرد من الكهرباء (ميكا واط . ساعة) = نصيب الفرد من الكهرباء (ميكا واط . ساعة/سنة) </t>
    </r>
    <r>
      <rPr>
        <b/>
        <sz val="10"/>
        <rFont val="Arial"/>
        <family val="2"/>
      </rPr>
      <t>÷</t>
    </r>
    <r>
      <rPr>
        <b/>
        <sz val="9"/>
        <rFont val="Arial"/>
        <family val="2"/>
      </rPr>
      <t xml:space="preserve"> (365 يوم24x ساعة)</t>
    </r>
  </si>
  <si>
    <r>
      <t xml:space="preserve">نصيب الفرد من الكهرباء في الساعة (ميكا واط.ساعة) = نصيب الفرد من الكهرباء (ميكا واط . ساعة/سنة) </t>
    </r>
    <r>
      <rPr>
        <b/>
        <sz val="10"/>
        <rFont val="Arial"/>
        <family val="2"/>
      </rPr>
      <t>÷</t>
    </r>
    <r>
      <rPr>
        <b/>
        <sz val="9"/>
        <rFont val="Arial"/>
        <family val="2"/>
      </rPr>
      <t xml:space="preserve"> (365 يوم24x ساعة)</t>
    </r>
  </si>
  <si>
    <t xml:space="preserve">كمية إنتاج الطاقة الكهربائية للسنوات (2013 - 2018) </t>
  </si>
  <si>
    <t>كمية الطاقة الكهربائية الإجمالية المنتجة المولّـدة والمستوردة والمعـدّة للبيع ونصيب الفرد مـن الكهرباء المعدّة للبيع للسنوات (2013 - 2018)</t>
  </si>
  <si>
    <t>عدد محطات إنتاج الطاقة الكهربائية والكمية المنتجة ونسبة المشاركة لسنة 2018</t>
  </si>
  <si>
    <t>عدد محطات ووحدات إنتاج الطاقة الكهربائية والسعة التصميمية ومعدل الإنتاج الفعلي ونسبة المشاركة لسنة 2018</t>
  </si>
  <si>
    <t>عدد محطات إنتاج الطاقة الكهربائية الكلّي حسب النوع والمحافظة لسنة 2018</t>
  </si>
  <si>
    <t>نصيب الفرد من الطاقة الكهربائية المباعة حسب المحافظة لسنة 2018</t>
  </si>
  <si>
    <t xml:space="preserve">جدول (1) </t>
  </si>
  <si>
    <t xml:space="preserve">جدول (2) </t>
  </si>
  <si>
    <t xml:space="preserve">جدول (3) </t>
  </si>
  <si>
    <t xml:space="preserve">جدول (4) </t>
  </si>
  <si>
    <t xml:space="preserve">جدول (6) </t>
  </si>
  <si>
    <t xml:space="preserve">جدول (7) </t>
  </si>
  <si>
    <t>جدول (8)</t>
  </si>
  <si>
    <t>المصدر : وزارة الكهرباء / مركز المعلوماتية والنظم / قسم الإحصاء المركزي</t>
  </si>
  <si>
    <t>* عدد السكان حسب تقديرات الجهاز المركزي للإحصاء</t>
  </si>
  <si>
    <t>المتجاوزين</t>
  </si>
  <si>
    <t>الشركات</t>
  </si>
  <si>
    <t>الطاقة المستوردة + البارجات + المحطات الاستثمارية</t>
  </si>
  <si>
    <t xml:space="preserve">قسم إحصاءات البيئة - الجهاز المركزي للإحصاء / العراق </t>
  </si>
  <si>
    <t xml:space="preserve">ملاحظة : عدد السكان حسب تقديرات الجهاز المركزي للإحصاء،+ وبالنسبة للسنوات (2015 ، 2016 ، 2017) ، وبناءاً على ماشهده العراق من حملات قتل وإبادة جماعية مارسها داعش وقوى إرهابية ضد العراقيين والدمار الذي لحق البلاد بسبب الأوضاع الأمنية غير المستقرة التي مر بها البلد ، تم إعداد إسقاطات سكانية جديدة بناءاً على فرضيات سكانية تتلائم مع واقع البلد من حيث تخفيض الخصوبة وتوقع العمرعند الولادة </t>
  </si>
  <si>
    <t>جدول (5)</t>
  </si>
  <si>
    <r>
      <t xml:space="preserve">الطاقة الكهربائية المستوردة </t>
    </r>
    <r>
      <rPr>
        <b/>
        <sz val="10"/>
        <rFont val="Arial"/>
        <family val="2"/>
        <scheme val="minor"/>
      </rPr>
      <t>+ الاستثمار</t>
    </r>
  </si>
  <si>
    <t>ملاحظة : لاتوجد كمية للطاقة الكهربائية من البارجات لسنة 2018 بسبب الازمة المالية وانهاء عقد الشركة</t>
  </si>
  <si>
    <t>المديريات</t>
  </si>
  <si>
    <t>** بضمنها الطاقة الكهربائية المشتراة من إقليم كردستان</t>
  </si>
  <si>
    <t>*** تمثل الطاقة الكهربائية المستوردة من دول الجوار والطاقة المضافة من الاستثمار بضمنها البارجات</t>
  </si>
  <si>
    <t>**** تمثل الطاقة الكهربائية المشتراة من إقليم كردستان والطاقة المستوردة من دول الجوار والطاقة المضافة من الاستثمار مع العلم بعدم وجود طاقة كهربائية من البارجات لسنتي 2017 و 2018 بسبب الازمة المالية وإنهاء عقد الشركة</t>
  </si>
  <si>
    <t>توزيع الطاقة الكهربائية المباعة حسب أصناف الإستهلاك ونسبها المئوية موزّعة حسب الشركات والمحافظات لسنة 2018</t>
  </si>
  <si>
    <t>إجمالي مبيعات الطاقة الكهربائية (ميكا واط . ساعة)</t>
  </si>
  <si>
    <t>أصناف الإستهلاك (ميكا واط . ساعة)</t>
  </si>
  <si>
    <t xml:space="preserve"> (ميكا واط . ساعة)</t>
  </si>
  <si>
    <t>إجمالي مبيعات الطاقة الكهربائية من مديريات التوزيع (ميكا واط . ساعة)</t>
  </si>
  <si>
    <t>ضائعات الطاقة الكهربائية (ميكا واط . ساعة)</t>
  </si>
  <si>
    <t>نصيب الفرد من الكهرباء المباعة (ميكا واط . ساعة / سنة)</t>
  </si>
  <si>
    <t>نصيب الفرد من الكهرباء المباعة (ميكا واط . ساعة)</t>
  </si>
  <si>
    <t>ملاحظة :  كمية الطاقة الكهربائية (المعدّة للبيع) في المحافظات (النجف،القادسية والمثنى) بضمنها الطاقة المولّدة من ديزلات حكومية يتم نصبها في حالات الطوارئ</t>
  </si>
  <si>
    <t>محطات الديزل (الكهرباء)</t>
  </si>
  <si>
    <t>ملاحظة :  كمية إنتاج الطاقة الكهربائية بإستثناء إنتاج محطات إقليم كردستان</t>
  </si>
  <si>
    <t xml:space="preserve">2015 </t>
  </si>
  <si>
    <t xml:space="preserve">2016 </t>
  </si>
  <si>
    <t xml:space="preserve">2017 </t>
  </si>
  <si>
    <t>كمية الطاقة الكهربائية المستلمة من مديريات النقل (الكهرباء المعدّة للبيع) وكمية الضائعات ونسبها المئوية وإجمالي مبيعات الطاقة الكهربائية حسب المحافظة لسنة 2018</t>
  </si>
  <si>
    <t xml:space="preserve"> بغداد</t>
  </si>
</sst>
</file>

<file path=xl/styles.xml><?xml version="1.0" encoding="utf-8"?>
<styleSheet xmlns="http://schemas.openxmlformats.org/spreadsheetml/2006/main">
  <numFmts count="7">
    <numFmt numFmtId="164" formatCode="_-* #,##0.00_-;\-* #,##0.00_-;_-* &quot;-&quot;??_-;_-@_-"/>
    <numFmt numFmtId="165" formatCode="0.00000"/>
    <numFmt numFmtId="166" formatCode="0.0000"/>
    <numFmt numFmtId="167" formatCode="0.0"/>
    <numFmt numFmtId="168" formatCode="#,##0.0"/>
    <numFmt numFmtId="169" formatCode="_-* #,##0_-;\-* #,##0_-;_-* &quot;-&quot;??_-;_-@_-"/>
    <numFmt numFmtId="170" formatCode="#,##0.00000"/>
  </numFmts>
  <fonts count="28">
    <font>
      <sz val="10"/>
      <name val="Arial"/>
    </font>
    <font>
      <sz val="10"/>
      <name val="Arial"/>
      <family val="2"/>
    </font>
    <font>
      <b/>
      <sz val="12"/>
      <name val="Simplified Arabic"/>
      <family val="1"/>
    </font>
    <font>
      <sz val="8"/>
      <name val="Arial"/>
      <family val="2"/>
    </font>
    <font>
      <b/>
      <sz val="10"/>
      <name val="Simplified Arabic"/>
      <family val="1"/>
    </font>
    <font>
      <b/>
      <sz val="12"/>
      <name val="Arial"/>
      <family val="2"/>
    </font>
    <font>
      <b/>
      <sz val="10"/>
      <name val="Times New Roman"/>
      <family val="1"/>
    </font>
    <font>
      <b/>
      <sz val="9"/>
      <name val="Simplified Arabic"/>
      <family val="1"/>
    </font>
    <font>
      <b/>
      <sz val="11"/>
      <name val="Simplified Arabic"/>
      <family val="1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rgb="FF632523"/>
      <name val="Arial"/>
      <family val="2"/>
    </font>
    <font>
      <b/>
      <sz val="9"/>
      <color rgb="FF632523"/>
      <name val="Arial"/>
      <family val="2"/>
      <scheme val="minor"/>
    </font>
    <font>
      <sz val="10"/>
      <color rgb="FF632523"/>
      <name val="Arial"/>
      <family val="2"/>
    </font>
    <font>
      <b/>
      <sz val="10"/>
      <color rgb="FF632523"/>
      <name val="Arial"/>
      <family val="2"/>
    </font>
    <font>
      <b/>
      <sz val="9"/>
      <color rgb="FF632523"/>
      <name val="Times New Roman"/>
      <family val="1"/>
    </font>
    <font>
      <b/>
      <sz val="12"/>
      <color rgb="FF632523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10"/>
      <name val="Times New Roman"/>
      <family val="1"/>
      <scheme val="major"/>
    </font>
    <font>
      <b/>
      <sz val="11"/>
      <name val="Arial"/>
      <family val="2"/>
    </font>
    <font>
      <b/>
      <sz val="9"/>
      <name val="Arial"/>
      <family val="2"/>
      <scheme val="minor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E9FD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56426E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5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0" xfId="0" applyNumberFormat="1"/>
    <xf numFmtId="164" fontId="9" fillId="0" borderId="0" xfId="1" applyFont="1" applyBorder="1" applyAlignment="1">
      <alignment horizontal="right" vertical="center" readingOrder="2"/>
    </xf>
    <xf numFmtId="0" fontId="9" fillId="0" borderId="5" xfId="0" applyFont="1" applyBorder="1" applyAlignment="1">
      <alignment vertical="center" wrapText="1" readingOrder="2"/>
    </xf>
    <xf numFmtId="0" fontId="6" fillId="0" borderId="4" xfId="0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2" fontId="6" fillId="0" borderId="4" xfId="0" applyNumberFormat="1" applyFont="1" applyFill="1" applyBorder="1" applyAlignment="1">
      <alignment vertical="center" wrapText="1"/>
    </xf>
    <xf numFmtId="165" fontId="6" fillId="0" borderId="4" xfId="0" applyNumberFormat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left" vertical="center" wrapText="1" readingOrder="2"/>
    </xf>
    <xf numFmtId="1" fontId="6" fillId="0" borderId="2" xfId="1" applyNumberFormat="1" applyFont="1" applyFill="1" applyBorder="1" applyAlignment="1">
      <alignment horizontal="left" vertical="center" wrapText="1" readingOrder="2"/>
    </xf>
    <xf numFmtId="1" fontId="6" fillId="0" borderId="0" xfId="1" applyNumberFormat="1" applyFont="1" applyBorder="1" applyAlignment="1">
      <alignment horizontal="left" vertical="center" wrapText="1" readingOrder="2"/>
    </xf>
    <xf numFmtId="1" fontId="6" fillId="0" borderId="2" xfId="1" applyNumberFormat="1" applyFont="1" applyBorder="1" applyAlignment="1">
      <alignment horizontal="left" vertical="center" wrapText="1" readingOrder="2"/>
    </xf>
    <xf numFmtId="168" fontId="6" fillId="0" borderId="2" xfId="1" applyNumberFormat="1" applyFont="1" applyBorder="1" applyAlignment="1">
      <alignment horizontal="left" vertical="center" wrapText="1" readingOrder="2"/>
    </xf>
    <xf numFmtId="3" fontId="6" fillId="0" borderId="0" xfId="1" applyNumberFormat="1" applyFont="1" applyBorder="1" applyAlignment="1">
      <alignment horizontal="left" vertical="center" wrapText="1" readingOrder="2"/>
    </xf>
    <xf numFmtId="3" fontId="6" fillId="0" borderId="2" xfId="1" applyNumberFormat="1" applyFont="1" applyBorder="1" applyAlignment="1">
      <alignment horizontal="left" vertical="center" wrapText="1" readingOrder="2"/>
    </xf>
    <xf numFmtId="3" fontId="6" fillId="0" borderId="11" xfId="1" applyNumberFormat="1" applyFont="1" applyBorder="1" applyAlignment="1">
      <alignment horizontal="left" vertical="center" wrapText="1" readingOrder="2"/>
    </xf>
    <xf numFmtId="168" fontId="6" fillId="0" borderId="0" xfId="1" applyNumberFormat="1" applyFont="1" applyFill="1" applyBorder="1" applyAlignment="1">
      <alignment horizontal="left" vertical="center" wrapText="1" readingOrder="2"/>
    </xf>
    <xf numFmtId="3" fontId="6" fillId="0" borderId="4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10" fillId="0" borderId="15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/>
    </xf>
    <xf numFmtId="164" fontId="10" fillId="2" borderId="10" xfId="1" applyFont="1" applyFill="1" applyBorder="1" applyAlignment="1">
      <alignment horizontal="right" vertical="center" wrapText="1"/>
    </xf>
    <xf numFmtId="164" fontId="0" fillId="0" borderId="11" xfId="1" applyFont="1" applyBorder="1"/>
    <xf numFmtId="0" fontId="0" fillId="0" borderId="11" xfId="0" applyBorder="1"/>
    <xf numFmtId="168" fontId="6" fillId="0" borderId="0" xfId="1" applyNumberFormat="1" applyFont="1" applyBorder="1" applyAlignment="1">
      <alignment horizontal="left" vertical="center" wrapText="1" readingOrder="2"/>
    </xf>
    <xf numFmtId="3" fontId="6" fillId="0" borderId="15" xfId="1" applyNumberFormat="1" applyFont="1" applyBorder="1" applyAlignment="1">
      <alignment horizontal="left" vertical="center" wrapText="1" readingOrder="2"/>
    </xf>
    <xf numFmtId="1" fontId="6" fillId="0" borderId="15" xfId="1" applyNumberFormat="1" applyFont="1" applyBorder="1" applyAlignment="1">
      <alignment horizontal="left" vertical="center" wrapText="1" readingOrder="2"/>
    </xf>
    <xf numFmtId="3" fontId="6" fillId="0" borderId="15" xfId="1" applyNumberFormat="1" applyFont="1" applyFill="1" applyBorder="1" applyAlignment="1">
      <alignment horizontal="left" vertical="center" wrapText="1" readingOrder="2"/>
    </xf>
    <xf numFmtId="1" fontId="6" fillId="0" borderId="15" xfId="1" applyNumberFormat="1" applyFont="1" applyFill="1" applyBorder="1" applyAlignment="1">
      <alignment horizontal="left" vertical="center" wrapText="1" readingOrder="2"/>
    </xf>
    <xf numFmtId="168" fontId="6" fillId="0" borderId="15" xfId="1" applyNumberFormat="1" applyFont="1" applyFill="1" applyBorder="1" applyAlignment="1">
      <alignment horizontal="left" vertical="center" wrapText="1" readingOrder="2"/>
    </xf>
    <xf numFmtId="164" fontId="9" fillId="0" borderId="0" xfId="1" applyFont="1" applyBorder="1" applyAlignment="1">
      <alignment horizontal="right" vertical="center" wrapText="1" readingOrder="1"/>
    </xf>
    <xf numFmtId="0" fontId="0" fillId="0" borderId="15" xfId="0" applyBorder="1"/>
    <xf numFmtId="0" fontId="2" fillId="0" borderId="2" xfId="0" applyFont="1" applyBorder="1" applyAlignment="1">
      <alignment horizontal="center" vertical="center" wrapText="1"/>
    </xf>
    <xf numFmtId="164" fontId="9" fillId="0" borderId="2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69" fontId="6" fillId="0" borderId="15" xfId="1" applyNumberFormat="1" applyFont="1" applyBorder="1"/>
    <xf numFmtId="1" fontId="6" fillId="4" borderId="2" xfId="1" applyNumberFormat="1" applyFont="1" applyFill="1" applyBorder="1" applyAlignment="1">
      <alignment horizontal="left" vertical="center" wrapText="1" readingOrder="2"/>
    </xf>
    <xf numFmtId="1" fontId="6" fillId="4" borderId="8" xfId="1" applyNumberFormat="1" applyFont="1" applyFill="1" applyBorder="1" applyAlignment="1">
      <alignment horizontal="left" vertical="center" wrapText="1" readingOrder="2"/>
    </xf>
    <xf numFmtId="0" fontId="9" fillId="0" borderId="3" xfId="0" applyFont="1" applyBorder="1" applyAlignment="1">
      <alignment vertical="center" wrapText="1"/>
    </xf>
    <xf numFmtId="3" fontId="6" fillId="0" borderId="9" xfId="1" applyNumberFormat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left" vertical="center" wrapText="1"/>
    </xf>
    <xf numFmtId="3" fontId="6" fillId="0" borderId="7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" fontId="0" fillId="5" borderId="0" xfId="0" applyNumberFormat="1" applyFill="1"/>
    <xf numFmtId="0" fontId="0" fillId="5" borderId="0" xfId="0" applyFill="1"/>
    <xf numFmtId="0" fontId="5" fillId="0" borderId="0" xfId="0" applyFont="1" applyAlignment="1">
      <alignment vertical="center" wrapText="1"/>
    </xf>
    <xf numFmtId="3" fontId="6" fillId="0" borderId="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vertical="center" wrapText="1" readingOrder="2"/>
    </xf>
    <xf numFmtId="3" fontId="6" fillId="0" borderId="0" xfId="0" applyNumberFormat="1" applyFont="1" applyFill="1" applyBorder="1" applyAlignment="1">
      <alignment horizontal="left" vertical="center" wrapText="1" readingOrder="1"/>
    </xf>
    <xf numFmtId="3" fontId="6" fillId="0" borderId="0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5" fillId="0" borderId="13" xfId="0" applyFont="1" applyBorder="1" applyAlignment="1">
      <alignment vertical="center" wrapText="1"/>
    </xf>
    <xf numFmtId="164" fontId="5" fillId="0" borderId="0" xfId="1" applyFont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11" fillId="0" borderId="11" xfId="0" applyFont="1" applyBorder="1" applyAlignment="1">
      <alignment vertical="center" wrapText="1"/>
    </xf>
    <xf numFmtId="3" fontId="6" fillId="0" borderId="8" xfId="1" applyNumberFormat="1" applyFont="1" applyBorder="1" applyAlignment="1">
      <alignment horizontal="left" vertical="center" wrapText="1" readingOrder="2"/>
    </xf>
    <xf numFmtId="167" fontId="0" fillId="0" borderId="0" xfId="0" applyNumberFormat="1"/>
    <xf numFmtId="166" fontId="6" fillId="0" borderId="0" xfId="0" applyNumberFormat="1" applyFont="1" applyFill="1" applyBorder="1" applyAlignment="1">
      <alignment horizontal="right" vertical="center" wrapText="1"/>
    </xf>
    <xf numFmtId="3" fontId="6" fillId="6" borderId="15" xfId="1" applyNumberFormat="1" applyFont="1" applyFill="1" applyBorder="1" applyAlignment="1">
      <alignment horizontal="left" vertical="center" wrapText="1" readingOrder="2"/>
    </xf>
    <xf numFmtId="0" fontId="0" fillId="0" borderId="0" xfId="0" applyBorder="1" applyAlignment="1">
      <alignment horizontal="right"/>
    </xf>
    <xf numFmtId="0" fontId="6" fillId="0" borderId="4" xfId="0" applyFont="1" applyBorder="1" applyAlignment="1">
      <alignment horizontal="right" vertical="center"/>
    </xf>
    <xf numFmtId="2" fontId="6" fillId="0" borderId="4" xfId="0" applyNumberFormat="1" applyFont="1" applyFill="1" applyBorder="1" applyAlignment="1">
      <alignment horizontal="left" vertical="center" wrapText="1"/>
    </xf>
    <xf numFmtId="165" fontId="6" fillId="0" borderId="4" xfId="0" applyNumberFormat="1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left" vertical="center" wrapText="1" readingOrder="2"/>
    </xf>
    <xf numFmtId="165" fontId="6" fillId="0" borderId="3" xfId="0" applyNumberFormat="1" applyFont="1" applyFill="1" applyBorder="1" applyAlignment="1">
      <alignment horizontal="left" vertical="center" wrapText="1" readingOrder="2"/>
    </xf>
    <xf numFmtId="164" fontId="10" fillId="0" borderId="11" xfId="1" applyFont="1" applyBorder="1" applyAlignment="1">
      <alignment horizontal="right" vertical="center" wrapText="1"/>
    </xf>
    <xf numFmtId="164" fontId="10" fillId="0" borderId="9" xfId="1" applyFont="1" applyBorder="1" applyAlignment="1">
      <alignment horizontal="right" vertical="center" wrapText="1"/>
    </xf>
    <xf numFmtId="164" fontId="10" fillId="0" borderId="2" xfId="1" applyFont="1" applyBorder="1" applyAlignment="1">
      <alignment horizontal="right" vertical="center" wrapText="1"/>
    </xf>
    <xf numFmtId="164" fontId="10" fillId="0" borderId="7" xfId="1" applyFont="1" applyBorder="1" applyAlignment="1">
      <alignment horizontal="right" vertical="center" wrapText="1"/>
    </xf>
    <xf numFmtId="164" fontId="10" fillId="0" borderId="4" xfId="1" applyFont="1" applyBorder="1" applyAlignment="1">
      <alignment horizontal="right" vertical="center" wrapText="1"/>
    </xf>
    <xf numFmtId="0" fontId="0" fillId="8" borderId="0" xfId="0" applyFill="1"/>
    <xf numFmtId="164" fontId="10" fillId="4" borderId="2" xfId="1" applyFont="1" applyFill="1" applyBorder="1" applyAlignment="1">
      <alignment horizontal="right" vertical="center" wrapText="1"/>
    </xf>
    <xf numFmtId="0" fontId="0" fillId="0" borderId="0" xfId="0" applyFill="1"/>
    <xf numFmtId="2" fontId="6" fillId="0" borderId="4" xfId="0" applyNumberFormat="1" applyFont="1" applyFill="1" applyBorder="1" applyAlignment="1">
      <alignment horizontal="left" vertical="center" wrapText="1" readingOrder="2"/>
    </xf>
    <xf numFmtId="165" fontId="6" fillId="0" borderId="4" xfId="0" applyNumberFormat="1" applyFont="1" applyFill="1" applyBorder="1" applyAlignment="1">
      <alignment horizontal="left" vertical="center" wrapText="1" readingOrder="2"/>
    </xf>
    <xf numFmtId="0" fontId="1" fillId="0" borderId="0" xfId="0" applyFont="1"/>
    <xf numFmtId="3" fontId="6" fillId="0" borderId="4" xfId="1" applyNumberFormat="1" applyFont="1" applyBorder="1" applyAlignment="1">
      <alignment horizontal="left" vertical="center" wrapText="1" readingOrder="2"/>
    </xf>
    <xf numFmtId="3" fontId="6" fillId="0" borderId="9" xfId="1" applyNumberFormat="1" applyFont="1" applyBorder="1" applyAlignment="1">
      <alignment horizontal="left" vertical="center" wrapText="1" readingOrder="2"/>
    </xf>
    <xf numFmtId="0" fontId="16" fillId="0" borderId="0" xfId="0" applyFont="1"/>
    <xf numFmtId="0" fontId="14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3" fontId="6" fillId="4" borderId="4" xfId="0" applyNumberFormat="1" applyFont="1" applyFill="1" applyBorder="1" applyAlignment="1">
      <alignment horizontal="left" vertical="center" wrapText="1"/>
    </xf>
    <xf numFmtId="3" fontId="6" fillId="4" borderId="2" xfId="1" applyNumberFormat="1" applyFont="1" applyFill="1" applyBorder="1" applyAlignment="1">
      <alignment vertical="center" wrapText="1" readingOrder="2"/>
    </xf>
    <xf numFmtId="0" fontId="18" fillId="0" borderId="11" xfId="1" applyNumberFormat="1" applyFont="1" applyBorder="1" applyAlignment="1">
      <alignment vertical="center" wrapText="1"/>
    </xf>
    <xf numFmtId="3" fontId="6" fillId="4" borderId="0" xfId="1" applyNumberFormat="1" applyFont="1" applyFill="1" applyBorder="1" applyAlignment="1">
      <alignment vertical="center" wrapText="1" readingOrder="2"/>
    </xf>
    <xf numFmtId="3" fontId="6" fillId="4" borderId="8" xfId="1" applyNumberFormat="1" applyFont="1" applyFill="1" applyBorder="1" applyAlignment="1">
      <alignment vertical="center" wrapText="1" readingOrder="2"/>
    </xf>
    <xf numFmtId="3" fontId="6" fillId="4" borderId="11" xfId="1" applyNumberFormat="1" applyFont="1" applyFill="1" applyBorder="1" applyAlignment="1">
      <alignment vertical="center" wrapText="1" readingOrder="2"/>
    </xf>
    <xf numFmtId="3" fontId="6" fillId="4" borderId="9" xfId="1" applyNumberFormat="1" applyFont="1" applyFill="1" applyBorder="1" applyAlignment="1">
      <alignment vertical="center" wrapText="1" readingOrder="2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" fontId="6" fillId="0" borderId="15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Fill="1" applyBorder="1" applyAlignment="1">
      <alignment horizontal="left" vertical="center" wrapText="1"/>
    </xf>
    <xf numFmtId="1" fontId="6" fillId="0" borderId="15" xfId="0" applyNumberFormat="1" applyFont="1" applyFill="1" applyBorder="1" applyAlignment="1">
      <alignment vertical="center" wrapText="1"/>
    </xf>
    <xf numFmtId="3" fontId="6" fillId="4" borderId="6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167" fontId="6" fillId="0" borderId="0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3" fontId="6" fillId="4" borderId="15" xfId="0" applyNumberFormat="1" applyFont="1" applyFill="1" applyBorder="1" applyAlignment="1">
      <alignment horizontal="left" vertical="center" wrapText="1"/>
    </xf>
    <xf numFmtId="167" fontId="6" fillId="0" borderId="0" xfId="1" applyNumberFormat="1" applyFont="1" applyBorder="1" applyAlignment="1">
      <alignment horizontal="left" vertical="center" wrapText="1" readingOrder="2"/>
    </xf>
    <xf numFmtId="3" fontId="6" fillId="4" borderId="0" xfId="1" applyNumberFormat="1" applyFont="1" applyFill="1" applyBorder="1" applyAlignment="1">
      <alignment horizontal="left" vertical="center" wrapText="1" readingOrder="2"/>
    </xf>
    <xf numFmtId="167" fontId="6" fillId="0" borderId="8" xfId="1" applyNumberFormat="1" applyFont="1" applyBorder="1" applyAlignment="1">
      <alignment horizontal="left" vertical="center" wrapText="1" readingOrder="2"/>
    </xf>
    <xf numFmtId="3" fontId="6" fillId="4" borderId="8" xfId="1" applyNumberFormat="1" applyFont="1" applyFill="1" applyBorder="1" applyAlignment="1">
      <alignment horizontal="left" vertical="center" wrapText="1" readingOrder="2"/>
    </xf>
    <xf numFmtId="167" fontId="6" fillId="0" borderId="9" xfId="1" applyNumberFormat="1" applyFont="1" applyFill="1" applyBorder="1" applyAlignment="1">
      <alignment horizontal="left" vertical="center" wrapText="1" readingOrder="2"/>
    </xf>
    <xf numFmtId="167" fontId="6" fillId="0" borderId="2" xfId="1" applyNumberFormat="1" applyFont="1" applyBorder="1" applyAlignment="1">
      <alignment horizontal="left" vertical="center" wrapText="1" readingOrder="2"/>
    </xf>
    <xf numFmtId="3" fontId="6" fillId="4" borderId="2" xfId="1" applyNumberFormat="1" applyFont="1" applyFill="1" applyBorder="1" applyAlignment="1">
      <alignment horizontal="left" vertical="center" wrapText="1" readingOrder="2"/>
    </xf>
    <xf numFmtId="167" fontId="6" fillId="0" borderId="2" xfId="1" applyNumberFormat="1" applyFont="1" applyFill="1" applyBorder="1" applyAlignment="1">
      <alignment horizontal="left" vertical="center" wrapText="1" readingOrder="2"/>
    </xf>
    <xf numFmtId="167" fontId="6" fillId="0" borderId="4" xfId="1" applyNumberFormat="1" applyFont="1" applyBorder="1" applyAlignment="1">
      <alignment horizontal="left" vertical="center" wrapText="1" readingOrder="2"/>
    </xf>
    <xf numFmtId="3" fontId="6" fillId="4" borderId="4" xfId="1" applyNumberFormat="1" applyFont="1" applyFill="1" applyBorder="1" applyAlignment="1">
      <alignment horizontal="left" vertical="center" wrapText="1" readingOrder="2"/>
    </xf>
    <xf numFmtId="167" fontId="6" fillId="0" borderId="4" xfId="1" applyNumberFormat="1" applyFont="1" applyFill="1" applyBorder="1" applyAlignment="1">
      <alignment horizontal="left" vertical="center" wrapText="1" readingOrder="2"/>
    </xf>
    <xf numFmtId="3" fontId="6" fillId="0" borderId="12" xfId="1" applyNumberFormat="1" applyFont="1" applyBorder="1" applyAlignment="1">
      <alignment horizontal="left" vertical="center" wrapText="1" readingOrder="2"/>
    </xf>
    <xf numFmtId="167" fontId="6" fillId="0" borderId="7" xfId="1" applyNumberFormat="1" applyFont="1" applyBorder="1" applyAlignment="1">
      <alignment horizontal="left" vertical="center" wrapText="1" readingOrder="2"/>
    </xf>
    <xf numFmtId="167" fontId="6" fillId="0" borderId="7" xfId="1" applyNumberFormat="1" applyFont="1" applyFill="1" applyBorder="1" applyAlignment="1">
      <alignment horizontal="left" vertical="center" wrapText="1" readingOrder="2"/>
    </xf>
    <xf numFmtId="3" fontId="6" fillId="4" borderId="11" xfId="1" applyNumberFormat="1" applyFont="1" applyFill="1" applyBorder="1" applyAlignment="1">
      <alignment horizontal="left" vertical="center" wrapText="1" readingOrder="2"/>
    </xf>
    <xf numFmtId="167" fontId="6" fillId="0" borderId="11" xfId="1" applyNumberFormat="1" applyFont="1" applyBorder="1" applyAlignment="1">
      <alignment horizontal="left" vertical="center" wrapText="1" readingOrder="2"/>
    </xf>
    <xf numFmtId="167" fontId="6" fillId="4" borderId="2" xfId="1" applyNumberFormat="1" applyFont="1" applyFill="1" applyBorder="1" applyAlignment="1">
      <alignment horizontal="left" vertical="center" wrapText="1" readingOrder="2"/>
    </xf>
    <xf numFmtId="167" fontId="6" fillId="4" borderId="8" xfId="1" applyNumberFormat="1" applyFont="1" applyFill="1" applyBorder="1" applyAlignment="1">
      <alignment horizontal="left" vertical="center" wrapText="1" readingOrder="2"/>
    </xf>
    <xf numFmtId="167" fontId="6" fillId="0" borderId="0" xfId="1" applyNumberFormat="1" applyFont="1" applyFill="1" applyBorder="1" applyAlignment="1">
      <alignment horizontal="left" vertical="center" wrapText="1" readingOrder="2"/>
    </xf>
    <xf numFmtId="3" fontId="6" fillId="0" borderId="11" xfId="1" applyNumberFormat="1" applyFont="1" applyBorder="1" applyAlignment="1">
      <alignment vertical="center" wrapText="1" readingOrder="2"/>
    </xf>
    <xf numFmtId="168" fontId="6" fillId="0" borderId="8" xfId="1" applyNumberFormat="1" applyFont="1" applyBorder="1" applyAlignment="1">
      <alignment horizontal="left" vertical="center" wrapText="1" readingOrder="2"/>
    </xf>
    <xf numFmtId="168" fontId="6" fillId="0" borderId="4" xfId="1" applyNumberFormat="1" applyFont="1" applyBorder="1" applyAlignment="1">
      <alignment horizontal="left" vertical="center" wrapText="1" readingOrder="2"/>
    </xf>
    <xf numFmtId="3" fontId="6" fillId="4" borderId="7" xfId="1" applyNumberFormat="1" applyFont="1" applyFill="1" applyBorder="1" applyAlignment="1">
      <alignment horizontal="left" vertical="center" wrapText="1" readingOrder="2"/>
    </xf>
    <xf numFmtId="3" fontId="6" fillId="0" borderId="3" xfId="1" applyNumberFormat="1" applyFont="1" applyBorder="1" applyAlignment="1">
      <alignment horizontal="left" vertical="center" wrapText="1" readingOrder="2"/>
    </xf>
    <xf numFmtId="168" fontId="6" fillId="0" borderId="9" xfId="1" applyNumberFormat="1" applyFont="1" applyBorder="1" applyAlignment="1">
      <alignment horizontal="left" vertical="center" wrapText="1" readingOrder="2"/>
    </xf>
    <xf numFmtId="0" fontId="14" fillId="0" borderId="0" xfId="0" applyFont="1" applyBorder="1" applyAlignment="1">
      <alignment vertical="center" wrapText="1"/>
    </xf>
    <xf numFmtId="164" fontId="21" fillId="6" borderId="16" xfId="1" applyFont="1" applyFill="1" applyBorder="1" applyAlignment="1">
      <alignment horizontal="center" vertical="center" wrapText="1"/>
    </xf>
    <xf numFmtId="164" fontId="9" fillId="6" borderId="16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1" fontId="13" fillId="0" borderId="16" xfId="0" applyNumberFormat="1" applyFont="1" applyBorder="1" applyAlignment="1">
      <alignment horizontal="center" vertical="center"/>
    </xf>
    <xf numFmtId="167" fontId="10" fillId="0" borderId="16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17" xfId="0" applyFont="1" applyBorder="1" applyAlignment="1">
      <alignment horizontal="center"/>
    </xf>
    <xf numFmtId="3" fontId="6" fillId="0" borderId="8" xfId="1" applyNumberFormat="1" applyFont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1" fontId="6" fillId="4" borderId="15" xfId="0" applyNumberFormat="1" applyFont="1" applyFill="1" applyBorder="1" applyAlignment="1">
      <alignment horizontal="left" vertical="center" wrapText="1"/>
    </xf>
    <xf numFmtId="1" fontId="6" fillId="4" borderId="0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3" fontId="6" fillId="4" borderId="2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right" vertical="center" wrapText="1"/>
    </xf>
    <xf numFmtId="3" fontId="6" fillId="4" borderId="4" xfId="0" applyNumberFormat="1" applyFont="1" applyFill="1" applyBorder="1" applyAlignment="1">
      <alignment vertical="center" wrapText="1"/>
    </xf>
    <xf numFmtId="1" fontId="6" fillId="4" borderId="15" xfId="0" applyNumberFormat="1" applyFont="1" applyFill="1" applyBorder="1" applyAlignment="1">
      <alignment vertical="center" wrapText="1"/>
    </xf>
    <xf numFmtId="3" fontId="6" fillId="4" borderId="15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15" xfId="0" applyNumberFormat="1" applyFont="1" applyFill="1" applyBorder="1" applyAlignment="1">
      <alignment vertical="center" wrapText="1"/>
    </xf>
    <xf numFmtId="3" fontId="0" fillId="0" borderId="0" xfId="0" applyNumberFormat="1"/>
    <xf numFmtId="3" fontId="6" fillId="4" borderId="9" xfId="1" applyNumberFormat="1" applyFont="1" applyFill="1" applyBorder="1" applyAlignment="1">
      <alignment horizontal="left" vertical="center" wrapText="1" readingOrder="2"/>
    </xf>
    <xf numFmtId="167" fontId="6" fillId="4" borderId="0" xfId="1" applyNumberFormat="1" applyFont="1" applyFill="1" applyBorder="1" applyAlignment="1">
      <alignment horizontal="left" vertical="center" wrapText="1" readingOrder="2"/>
    </xf>
    <xf numFmtId="165" fontId="6" fillId="0" borderId="8" xfId="0" applyNumberFormat="1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left" vertical="center" wrapText="1"/>
    </xf>
    <xf numFmtId="165" fontId="6" fillId="0" borderId="7" xfId="0" applyNumberFormat="1" applyFont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left" vertical="center" wrapText="1"/>
    </xf>
    <xf numFmtId="4" fontId="6" fillId="0" borderId="9" xfId="1" applyNumberFormat="1" applyFont="1" applyBorder="1" applyAlignment="1">
      <alignment horizontal="left" vertical="center" wrapText="1"/>
    </xf>
    <xf numFmtId="4" fontId="6" fillId="0" borderId="2" xfId="1" applyNumberFormat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horizontal="left" vertical="center" wrapText="1"/>
    </xf>
    <xf numFmtId="4" fontId="6" fillId="0" borderId="8" xfId="1" applyNumberFormat="1" applyFont="1" applyBorder="1" applyAlignment="1">
      <alignment horizontal="left" vertical="center" wrapText="1"/>
    </xf>
    <xf numFmtId="3" fontId="24" fillId="0" borderId="0" xfId="0" applyNumberFormat="1" applyFont="1"/>
    <xf numFmtId="3" fontId="24" fillId="0" borderId="18" xfId="0" applyNumberFormat="1" applyFont="1" applyBorder="1"/>
    <xf numFmtId="167" fontId="10" fillId="0" borderId="1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164" fontId="5" fillId="0" borderId="0" xfId="1" applyFont="1" applyBorder="1" applyAlignment="1">
      <alignment horizontal="center" vertical="center" wrapText="1"/>
    </xf>
    <xf numFmtId="164" fontId="5" fillId="0" borderId="0" xfId="1" applyFont="1" applyBorder="1" applyAlignment="1">
      <alignment vertical="center" wrapText="1"/>
    </xf>
    <xf numFmtId="0" fontId="14" fillId="4" borderId="0" xfId="0" applyFont="1" applyFill="1" applyBorder="1" applyAlignment="1">
      <alignment horizontal="right" vertical="center" readingOrder="2"/>
    </xf>
    <xf numFmtId="164" fontId="25" fillId="0" borderId="0" xfId="1" applyFont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3" fontId="6" fillId="4" borderId="5" xfId="1" applyNumberFormat="1" applyFont="1" applyFill="1" applyBorder="1" applyAlignment="1">
      <alignment vertical="center" wrapText="1" readingOrder="2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 readingOrder="2"/>
    </xf>
    <xf numFmtId="0" fontId="9" fillId="4" borderId="0" xfId="0" applyFont="1" applyFill="1" applyAlignment="1">
      <alignment horizontal="right" vertical="center" readingOrder="2"/>
    </xf>
    <xf numFmtId="0" fontId="9" fillId="0" borderId="11" xfId="0" applyFont="1" applyBorder="1" applyAlignment="1">
      <alignment horizontal="right" vertical="center" wrapText="1"/>
    </xf>
    <xf numFmtId="0" fontId="9" fillId="0" borderId="11" xfId="0" applyFont="1" applyBorder="1" applyAlignment="1">
      <alignment vertical="center" wrapText="1"/>
    </xf>
    <xf numFmtId="164" fontId="1" fillId="0" borderId="0" xfId="1" applyFont="1"/>
    <xf numFmtId="0" fontId="9" fillId="0" borderId="0" xfId="0" applyFont="1" applyAlignment="1">
      <alignment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" fillId="0" borderId="0" xfId="0" applyNumberFormat="1" applyFont="1"/>
    <xf numFmtId="164" fontId="9" fillId="9" borderId="7" xfId="1" applyFont="1" applyFill="1" applyBorder="1" applyAlignment="1">
      <alignment horizontal="right" vertical="center" wrapText="1"/>
    </xf>
    <xf numFmtId="3" fontId="6" fillId="9" borderId="15" xfId="1" applyNumberFormat="1" applyFont="1" applyFill="1" applyBorder="1" applyAlignment="1">
      <alignment horizontal="left" vertical="center" wrapText="1" readingOrder="2"/>
    </xf>
    <xf numFmtId="168" fontId="6" fillId="9" borderId="15" xfId="1" applyNumberFormat="1" applyFont="1" applyFill="1" applyBorder="1" applyAlignment="1">
      <alignment horizontal="left" vertical="center" wrapText="1" readingOrder="2"/>
    </xf>
    <xf numFmtId="3" fontId="20" fillId="9" borderId="15" xfId="1" applyNumberFormat="1" applyFont="1" applyFill="1" applyBorder="1" applyAlignment="1">
      <alignment horizontal="left" vertical="center" wrapText="1" readingOrder="2"/>
    </xf>
    <xf numFmtId="167" fontId="6" fillId="9" borderId="15" xfId="1" applyNumberFormat="1" applyFont="1" applyFill="1" applyBorder="1" applyAlignment="1">
      <alignment horizontal="left" vertical="center" wrapText="1" readingOrder="2"/>
    </xf>
    <xf numFmtId="0" fontId="5" fillId="0" borderId="0" xfId="0" quotePrefix="1" applyFont="1" applyAlignment="1">
      <alignment horizontal="right" vertical="center" wrapText="1"/>
    </xf>
    <xf numFmtId="0" fontId="5" fillId="0" borderId="13" xfId="0" quotePrefix="1" applyFont="1" applyBorder="1" applyAlignment="1">
      <alignment horizontal="right" vertical="center" wrapText="1"/>
    </xf>
    <xf numFmtId="0" fontId="12" fillId="10" borderId="10" xfId="1" applyNumberFormat="1" applyFont="1" applyFill="1" applyBorder="1" applyAlignment="1">
      <alignment horizontal="right" vertical="center" wrapText="1"/>
    </xf>
    <xf numFmtId="164" fontId="12" fillId="10" borderId="5" xfId="1" applyFont="1" applyFill="1" applyBorder="1" applyAlignment="1">
      <alignment horizontal="right" vertical="center" wrapText="1"/>
    </xf>
    <xf numFmtId="0" fontId="12" fillId="10" borderId="5" xfId="1" quotePrefix="1" applyNumberFormat="1" applyFont="1" applyFill="1" applyBorder="1" applyAlignment="1">
      <alignment horizontal="right" vertical="center" wrapText="1" readingOrder="2"/>
    </xf>
    <xf numFmtId="164" fontId="12" fillId="10" borderId="10" xfId="1" applyFont="1" applyFill="1" applyBorder="1" applyAlignment="1">
      <alignment horizontal="right" vertical="center" wrapText="1"/>
    </xf>
    <xf numFmtId="164" fontId="5" fillId="0" borderId="0" xfId="1" quotePrefix="1" applyFont="1" applyAlignment="1">
      <alignment horizontal="right" vertical="center" wrapText="1"/>
    </xf>
    <xf numFmtId="164" fontId="12" fillId="10" borderId="14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1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7" fontId="6" fillId="0" borderId="11" xfId="1" applyNumberFormat="1" applyFont="1" applyFill="1" applyBorder="1" applyAlignment="1">
      <alignment horizontal="left" vertical="center" wrapText="1" readingOrder="2"/>
    </xf>
    <xf numFmtId="1" fontId="13" fillId="0" borderId="17" xfId="0" applyNumberFormat="1" applyFont="1" applyBorder="1" applyAlignment="1">
      <alignment horizontal="center" vertical="center"/>
    </xf>
    <xf numFmtId="164" fontId="10" fillId="0" borderId="0" xfId="1" applyFont="1" applyBorder="1" applyAlignment="1">
      <alignment horizontal="right" vertical="center" wrapText="1"/>
    </xf>
    <xf numFmtId="3" fontId="6" fillId="0" borderId="8" xfId="1" applyNumberFormat="1" applyFont="1" applyBorder="1" applyAlignment="1">
      <alignment vertical="center" wrapText="1" readingOrder="2"/>
    </xf>
    <xf numFmtId="164" fontId="10" fillId="0" borderId="15" xfId="1" applyFont="1" applyBorder="1" applyAlignment="1">
      <alignment horizontal="right" vertical="center" wrapText="1"/>
    </xf>
    <xf numFmtId="167" fontId="6" fillId="0" borderId="15" xfId="1" applyNumberFormat="1" applyFont="1" applyBorder="1" applyAlignment="1">
      <alignment horizontal="left" vertical="center" wrapText="1" readingOrder="2"/>
    </xf>
    <xf numFmtId="3" fontId="6" fillId="4" borderId="15" xfId="1" applyNumberFormat="1" applyFont="1" applyFill="1" applyBorder="1" applyAlignment="1">
      <alignment horizontal="left" vertical="center" wrapText="1" readingOrder="2"/>
    </xf>
    <xf numFmtId="167" fontId="6" fillId="0" borderId="15" xfId="1" applyNumberFormat="1" applyFont="1" applyFill="1" applyBorder="1" applyAlignment="1">
      <alignment horizontal="left" vertical="center" wrapText="1" readingOrder="2"/>
    </xf>
    <xf numFmtId="167" fontId="6" fillId="0" borderId="5" xfId="1" applyNumberFormat="1" applyFont="1" applyFill="1" applyBorder="1" applyAlignment="1">
      <alignment horizontal="left" vertical="center" wrapText="1" readingOrder="2"/>
    </xf>
    <xf numFmtId="3" fontId="6" fillId="0" borderId="7" xfId="1" applyNumberFormat="1" applyFont="1" applyBorder="1" applyAlignment="1">
      <alignment horizontal="left" vertical="center" wrapText="1" readingOrder="2"/>
    </xf>
    <xf numFmtId="167" fontId="6" fillId="0" borderId="8" xfId="1" applyNumberFormat="1" applyFont="1" applyFill="1" applyBorder="1" applyAlignment="1">
      <alignment horizontal="left" vertical="center" wrapText="1" readingOrder="2"/>
    </xf>
    <xf numFmtId="167" fontId="6" fillId="0" borderId="1" xfId="1" applyNumberFormat="1" applyFont="1" applyFill="1" applyBorder="1" applyAlignment="1">
      <alignment horizontal="left" vertical="center" wrapText="1" readingOrder="2"/>
    </xf>
    <xf numFmtId="1" fontId="13" fillId="0" borderId="20" xfId="0" applyNumberFormat="1" applyFont="1" applyBorder="1" applyAlignment="1">
      <alignment horizontal="center" vertical="center"/>
    </xf>
    <xf numFmtId="1" fontId="27" fillId="0" borderId="19" xfId="0" applyNumberFormat="1" applyFont="1" applyBorder="1" applyAlignment="1">
      <alignment horizontal="center" vertical="center"/>
    </xf>
    <xf numFmtId="164" fontId="12" fillId="10" borderId="5" xfId="1" applyFont="1" applyFill="1" applyBorder="1" applyAlignment="1">
      <alignment horizontal="right" vertical="center" wrapText="1"/>
    </xf>
    <xf numFmtId="164" fontId="10" fillId="0" borderId="11" xfId="1" applyFont="1" applyBorder="1" applyAlignment="1">
      <alignment horizontal="right" vertical="center" wrapText="1"/>
    </xf>
    <xf numFmtId="164" fontId="10" fillId="0" borderId="0" xfId="1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left" vertical="center" wrapText="1"/>
    </xf>
    <xf numFmtId="4" fontId="6" fillId="0" borderId="11" xfId="1" applyNumberFormat="1" applyFont="1" applyBorder="1" applyAlignment="1">
      <alignment horizontal="left" vertical="center" wrapText="1"/>
    </xf>
    <xf numFmtId="165" fontId="6" fillId="0" borderId="11" xfId="0" applyNumberFormat="1" applyFont="1" applyBorder="1" applyAlignment="1">
      <alignment horizontal="left" vertical="center" wrapText="1"/>
    </xf>
    <xf numFmtId="4" fontId="6" fillId="4" borderId="7" xfId="1" applyNumberFormat="1" applyFont="1" applyFill="1" applyBorder="1" applyAlignment="1">
      <alignment vertical="center" wrapText="1"/>
    </xf>
    <xf numFmtId="4" fontId="6" fillId="0" borderId="0" xfId="1" applyNumberFormat="1" applyFont="1" applyBorder="1" applyAlignment="1">
      <alignment horizontal="left" vertical="center" wrapText="1"/>
    </xf>
    <xf numFmtId="3" fontId="24" fillId="9" borderId="15" xfId="0" applyNumberFormat="1" applyFont="1" applyFill="1" applyBorder="1" applyAlignment="1">
      <alignment vertical="center" wrapText="1"/>
    </xf>
    <xf numFmtId="3" fontId="6" fillId="4" borderId="7" xfId="1" applyNumberFormat="1" applyFont="1" applyFill="1" applyBorder="1" applyAlignment="1">
      <alignment vertical="center" wrapText="1"/>
    </xf>
    <xf numFmtId="4" fontId="6" fillId="0" borderId="7" xfId="1" applyNumberFormat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vertical="center" wrapText="1" readingOrder="2"/>
    </xf>
    <xf numFmtId="168" fontId="6" fillId="0" borderId="15" xfId="1" applyNumberFormat="1" applyFont="1" applyBorder="1" applyAlignment="1">
      <alignment horizontal="left" vertical="center" wrapText="1" readingOrder="2"/>
    </xf>
    <xf numFmtId="168" fontId="6" fillId="0" borderId="5" xfId="1" applyNumberFormat="1" applyFont="1" applyBorder="1" applyAlignment="1">
      <alignment horizontal="left" vertical="center" wrapText="1" readingOrder="2"/>
    </xf>
    <xf numFmtId="168" fontId="6" fillId="0" borderId="7" xfId="1" applyNumberFormat="1" applyFont="1" applyBorder="1" applyAlignment="1">
      <alignment horizontal="left" vertical="center" wrapText="1" readingOrder="2"/>
    </xf>
    <xf numFmtId="168" fontId="6" fillId="0" borderId="1" xfId="1" applyNumberFormat="1" applyFont="1" applyBorder="1" applyAlignment="1">
      <alignment horizontal="left" vertical="center" wrapText="1" readingOrder="2"/>
    </xf>
    <xf numFmtId="0" fontId="23" fillId="0" borderId="4" xfId="0" applyFont="1" applyFill="1" applyBorder="1" applyAlignment="1">
      <alignment horizontal="right" vertical="center" wrapText="1"/>
    </xf>
    <xf numFmtId="164" fontId="22" fillId="10" borderId="10" xfId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68" fontId="5" fillId="0" borderId="0" xfId="0" applyNumberFormat="1" applyFont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3" fontId="23" fillId="9" borderId="15" xfId="1" applyNumberFormat="1" applyFont="1" applyFill="1" applyBorder="1" applyAlignment="1">
      <alignment horizontal="right" vertical="center" wrapText="1" readingOrder="2"/>
    </xf>
    <xf numFmtId="0" fontId="6" fillId="4" borderId="15" xfId="0" applyFont="1" applyFill="1" applyBorder="1" applyAlignment="1">
      <alignment horizontal="left" vertical="center" wrapText="1"/>
    </xf>
    <xf numFmtId="168" fontId="6" fillId="4" borderId="4" xfId="0" applyNumberFormat="1" applyFont="1" applyFill="1" applyBorder="1" applyAlignment="1">
      <alignment horizontal="left" vertical="center" wrapText="1"/>
    </xf>
    <xf numFmtId="168" fontId="6" fillId="4" borderId="15" xfId="0" applyNumberFormat="1" applyFont="1" applyFill="1" applyBorder="1" applyAlignment="1">
      <alignment horizontal="left" vertical="center" wrapText="1"/>
    </xf>
    <xf numFmtId="167" fontId="6" fillId="0" borderId="2" xfId="0" applyNumberFormat="1" applyFont="1" applyFill="1" applyBorder="1" applyAlignment="1">
      <alignment horizontal="left" vertical="center" wrapText="1"/>
    </xf>
    <xf numFmtId="167" fontId="6" fillId="0" borderId="15" xfId="0" applyNumberFormat="1" applyFont="1" applyFill="1" applyBorder="1" applyAlignment="1">
      <alignment horizontal="left" vertical="center" wrapText="1"/>
    </xf>
    <xf numFmtId="167" fontId="6" fillId="0" borderId="15" xfId="0" applyNumberFormat="1" applyFont="1" applyFill="1" applyBorder="1" applyAlignment="1">
      <alignment vertical="center" wrapText="1"/>
    </xf>
    <xf numFmtId="167" fontId="6" fillId="4" borderId="15" xfId="0" applyNumberFormat="1" applyFont="1" applyFill="1" applyBorder="1" applyAlignment="1">
      <alignment vertical="center" wrapText="1"/>
    </xf>
    <xf numFmtId="167" fontId="6" fillId="4" borderId="0" xfId="0" applyNumberFormat="1" applyFont="1" applyFill="1" applyBorder="1" applyAlignment="1">
      <alignment vertical="center" wrapText="1"/>
    </xf>
    <xf numFmtId="167" fontId="6" fillId="4" borderId="2" xfId="0" applyNumberFormat="1" applyFont="1" applyFill="1" applyBorder="1" applyAlignment="1">
      <alignment vertical="center" wrapText="1"/>
    </xf>
    <xf numFmtId="3" fontId="6" fillId="12" borderId="5" xfId="1" applyNumberFormat="1" applyFont="1" applyFill="1" applyBorder="1" applyAlignment="1">
      <alignment horizontal="left" vertical="center" wrapText="1" readingOrder="2"/>
    </xf>
    <xf numFmtId="3" fontId="6" fillId="12" borderId="3" xfId="1" applyNumberFormat="1" applyFont="1" applyFill="1" applyBorder="1" applyAlignment="1">
      <alignment horizontal="left" vertical="center" wrapText="1" readingOrder="2"/>
    </xf>
    <xf numFmtId="3" fontId="6" fillId="12" borderId="13" xfId="1" applyNumberFormat="1" applyFont="1" applyFill="1" applyBorder="1" applyAlignment="1">
      <alignment horizontal="left" vertical="center" wrapText="1" readingOrder="2"/>
    </xf>
    <xf numFmtId="167" fontId="6" fillId="12" borderId="15" xfId="1" applyNumberFormat="1" applyFont="1" applyFill="1" applyBorder="1" applyAlignment="1">
      <alignment horizontal="left" vertical="center" wrapText="1" readingOrder="2"/>
    </xf>
    <xf numFmtId="3" fontId="6" fillId="12" borderId="15" xfId="1" applyNumberFormat="1" applyFont="1" applyFill="1" applyBorder="1" applyAlignment="1">
      <alignment horizontal="left" vertical="center" wrapText="1" readingOrder="2"/>
    </xf>
    <xf numFmtId="1" fontId="6" fillId="12" borderId="15" xfId="0" applyNumberFormat="1" applyFont="1" applyFill="1" applyBorder="1" applyAlignment="1">
      <alignment vertical="center" wrapText="1"/>
    </xf>
    <xf numFmtId="3" fontId="6" fillId="12" borderId="15" xfId="0" applyNumberFormat="1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vertical="center" wrapText="1"/>
    </xf>
    <xf numFmtId="0" fontId="5" fillId="0" borderId="13" xfId="0" quotePrefix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left" vertical="center" wrapText="1"/>
    </xf>
    <xf numFmtId="3" fontId="6" fillId="4" borderId="3" xfId="1" applyNumberFormat="1" applyFont="1" applyFill="1" applyBorder="1" applyAlignment="1">
      <alignment vertical="center" wrapText="1" readingOrder="2"/>
    </xf>
    <xf numFmtId="3" fontId="6" fillId="4" borderId="7" xfId="1" applyNumberFormat="1" applyFont="1" applyFill="1" applyBorder="1" applyAlignment="1">
      <alignment vertical="center" wrapText="1" readingOrder="2"/>
    </xf>
    <xf numFmtId="3" fontId="6" fillId="9" borderId="15" xfId="1" applyNumberFormat="1" applyFont="1" applyFill="1" applyBorder="1" applyAlignment="1">
      <alignment vertical="center" wrapText="1" readingOrder="2"/>
    </xf>
    <xf numFmtId="3" fontId="6" fillId="4" borderId="4" xfId="1" applyNumberFormat="1" applyFont="1" applyFill="1" applyBorder="1" applyAlignment="1">
      <alignment vertical="center" wrapText="1" readingOrder="2"/>
    </xf>
    <xf numFmtId="168" fontId="6" fillId="4" borderId="0" xfId="1" applyNumberFormat="1" applyFont="1" applyFill="1" applyBorder="1" applyAlignment="1">
      <alignment horizontal="left" vertical="center" wrapText="1" readingOrder="2"/>
    </xf>
    <xf numFmtId="0" fontId="9" fillId="4" borderId="0" xfId="0" applyFont="1" applyFill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18" fillId="0" borderId="11" xfId="0" applyFont="1" applyBorder="1" applyAlignment="1">
      <alignment vertical="center" wrapText="1"/>
    </xf>
    <xf numFmtId="0" fontId="11" fillId="0" borderId="11" xfId="1" applyNumberFormat="1" applyFont="1" applyBorder="1" applyAlignment="1">
      <alignment vertical="center" wrapText="1"/>
    </xf>
    <xf numFmtId="164" fontId="12" fillId="10" borderId="5" xfId="1" applyFont="1" applyFill="1" applyBorder="1" applyAlignment="1">
      <alignment horizontal="right" vertical="center" wrapText="1"/>
    </xf>
    <xf numFmtId="0" fontId="23" fillId="0" borderId="4" xfId="0" applyFont="1" applyFill="1" applyBorder="1" applyAlignment="1">
      <alignment horizontal="right" vertical="center" wrapText="1"/>
    </xf>
    <xf numFmtId="3" fontId="6" fillId="11" borderId="15" xfId="1" applyNumberFormat="1" applyFont="1" applyFill="1" applyBorder="1" applyAlignment="1">
      <alignment horizontal="left" vertical="center" wrapText="1" readingOrder="2"/>
    </xf>
    <xf numFmtId="0" fontId="4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4" fontId="6" fillId="11" borderId="15" xfId="1" applyNumberFormat="1" applyFont="1" applyFill="1" applyBorder="1" applyAlignment="1">
      <alignment horizontal="left" vertical="center" wrapText="1" readingOrder="2"/>
    </xf>
    <xf numFmtId="170" fontId="6" fillId="11" borderId="15" xfId="1" applyNumberFormat="1" applyFont="1" applyFill="1" applyBorder="1" applyAlignment="1">
      <alignment horizontal="left" vertical="center" wrapText="1" readingOrder="2"/>
    </xf>
    <xf numFmtId="0" fontId="12" fillId="10" borderId="5" xfId="1" applyNumberFormat="1" applyFont="1" applyFill="1" applyBorder="1" applyAlignment="1">
      <alignment horizontal="left" vertical="center" wrapText="1" readingOrder="2"/>
    </xf>
    <xf numFmtId="0" fontId="12" fillId="10" borderId="5" xfId="1" quotePrefix="1" applyNumberFormat="1" applyFont="1" applyFill="1" applyBorder="1" applyAlignment="1">
      <alignment horizontal="left" vertical="center" wrapText="1" readingOrder="2"/>
    </xf>
    <xf numFmtId="0" fontId="15" fillId="0" borderId="0" xfId="0" applyFont="1" applyBorder="1" applyAlignment="1">
      <alignment horizontal="right" vertical="center" wrapText="1" readingOrder="2"/>
    </xf>
    <xf numFmtId="0" fontId="14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horizontal="right" vertical="center" wrapText="1" readingOrder="2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4" borderId="0" xfId="0" applyFont="1" applyFill="1" applyAlignment="1">
      <alignment horizontal="right" vertical="center" wrapText="1" readingOrder="2"/>
    </xf>
    <xf numFmtId="1" fontId="23" fillId="9" borderId="15" xfId="0" applyNumberFormat="1" applyFont="1" applyFill="1" applyBorder="1" applyAlignment="1">
      <alignment horizontal="right" vertical="center" wrapText="1"/>
    </xf>
    <xf numFmtId="1" fontId="23" fillId="4" borderId="15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readingOrder="2"/>
    </xf>
    <xf numFmtId="0" fontId="9" fillId="4" borderId="0" xfId="0" applyFont="1" applyFill="1" applyAlignment="1">
      <alignment horizontal="right" vertical="center" readingOrder="2"/>
    </xf>
    <xf numFmtId="0" fontId="5" fillId="0" borderId="13" xfId="0" quotePrefix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164" fontId="22" fillId="10" borderId="10" xfId="1" applyFont="1" applyFill="1" applyBorder="1" applyAlignment="1">
      <alignment horizontal="right" vertical="center" wrapText="1"/>
    </xf>
    <xf numFmtId="0" fontId="23" fillId="0" borderId="8" xfId="0" applyFont="1" applyFill="1" applyBorder="1" applyAlignment="1">
      <alignment horizontal="right" vertical="center" wrapText="1"/>
    </xf>
    <xf numFmtId="0" fontId="23" fillId="0" borderId="2" xfId="0" applyFont="1" applyFill="1" applyBorder="1" applyAlignment="1">
      <alignment horizontal="right" vertical="center" wrapText="1"/>
    </xf>
    <xf numFmtId="0" fontId="23" fillId="0" borderId="15" xfId="0" applyFont="1" applyFill="1" applyBorder="1" applyAlignment="1">
      <alignment horizontal="right"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right" vertical="center" wrapText="1"/>
    </xf>
    <xf numFmtId="1" fontId="23" fillId="0" borderId="15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vertical="center" wrapText="1"/>
    </xf>
    <xf numFmtId="1" fontId="23" fillId="0" borderId="14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readingOrder="2"/>
    </xf>
    <xf numFmtId="164" fontId="10" fillId="0" borderId="11" xfId="1" applyFont="1" applyBorder="1" applyAlignment="1">
      <alignment horizontal="right" vertical="center"/>
    </xf>
    <xf numFmtId="164" fontId="10" fillId="0" borderId="0" xfId="1" applyFont="1" applyBorder="1" applyAlignment="1">
      <alignment horizontal="right" vertical="center"/>
    </xf>
    <xf numFmtId="0" fontId="10" fillId="9" borderId="15" xfId="0" applyFont="1" applyFill="1" applyBorder="1" applyAlignment="1">
      <alignment horizontal="right" vertical="center" wrapText="1"/>
    </xf>
    <xf numFmtId="164" fontId="5" fillId="0" borderId="0" xfId="1" quotePrefix="1" applyFont="1" applyAlignment="1">
      <alignment horizontal="center" vertical="center" wrapText="1"/>
    </xf>
    <xf numFmtId="164" fontId="12" fillId="10" borderId="5" xfId="1" applyFont="1" applyFill="1" applyBorder="1" applyAlignment="1">
      <alignment horizontal="right" vertical="center" wrapText="1"/>
    </xf>
    <xf numFmtId="164" fontId="12" fillId="10" borderId="0" xfId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64" fontId="10" fillId="0" borderId="11" xfId="1" applyFont="1" applyFill="1" applyBorder="1" applyAlignment="1">
      <alignment horizontal="right" vertical="center"/>
    </xf>
    <xf numFmtId="164" fontId="10" fillId="0" borderId="0" xfId="1" applyFont="1" applyFill="1" applyBorder="1" applyAlignment="1">
      <alignment horizontal="right" vertical="center"/>
    </xf>
    <xf numFmtId="164" fontId="10" fillId="0" borderId="1" xfId="1" applyFont="1" applyFill="1" applyBorder="1" applyAlignment="1">
      <alignment horizontal="right" vertical="center"/>
    </xf>
    <xf numFmtId="164" fontId="12" fillId="10" borderId="14" xfId="1" quotePrefix="1" applyFont="1" applyFill="1" applyBorder="1" applyAlignment="1">
      <alignment horizontal="center" vertical="center" wrapText="1"/>
    </xf>
    <xf numFmtId="164" fontId="12" fillId="10" borderId="14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64" fontId="12" fillId="7" borderId="5" xfId="1" applyFont="1" applyFill="1" applyBorder="1" applyAlignment="1">
      <alignment horizontal="right" vertical="center" wrapText="1"/>
    </xf>
    <xf numFmtId="164" fontId="12" fillId="7" borderId="1" xfId="1" applyFont="1" applyFill="1" applyBorder="1" applyAlignment="1">
      <alignment horizontal="right" vertical="center" wrapText="1"/>
    </xf>
    <xf numFmtId="0" fontId="12" fillId="7" borderId="5" xfId="1" applyNumberFormat="1" applyFont="1" applyFill="1" applyBorder="1" applyAlignment="1">
      <alignment horizontal="right" vertical="center" wrapText="1"/>
    </xf>
    <xf numFmtId="0" fontId="12" fillId="7" borderId="1" xfId="1" applyNumberFormat="1" applyFont="1" applyFill="1" applyBorder="1" applyAlignment="1">
      <alignment horizontal="right" vertical="center" wrapText="1"/>
    </xf>
    <xf numFmtId="164" fontId="9" fillId="0" borderId="5" xfId="1" applyFont="1" applyBorder="1" applyAlignment="1">
      <alignment horizontal="right" vertical="center" wrapText="1" readingOrder="1"/>
    </xf>
    <xf numFmtId="164" fontId="12" fillId="7" borderId="0" xfId="1" applyFont="1" applyFill="1" applyBorder="1" applyAlignment="1">
      <alignment horizontal="center" vertical="center" wrapText="1"/>
    </xf>
    <xf numFmtId="0" fontId="12" fillId="10" borderId="5" xfId="1" applyNumberFormat="1" applyFont="1" applyFill="1" applyBorder="1" applyAlignment="1">
      <alignment horizontal="right" vertical="center" wrapText="1"/>
    </xf>
    <xf numFmtId="0" fontId="12" fillId="10" borderId="1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164" fontId="10" fillId="0" borderId="11" xfId="1" applyFont="1" applyBorder="1" applyAlignment="1">
      <alignment horizontal="right" vertical="center" wrapText="1"/>
    </xf>
    <xf numFmtId="164" fontId="10" fillId="0" borderId="0" xfId="1" applyFont="1" applyBorder="1" applyAlignment="1">
      <alignment horizontal="right" vertical="center" wrapText="1"/>
    </xf>
    <xf numFmtId="164" fontId="10" fillId="0" borderId="1" xfId="1" applyFont="1" applyBorder="1" applyAlignment="1">
      <alignment horizontal="right" vertical="center" wrapText="1"/>
    </xf>
    <xf numFmtId="164" fontId="5" fillId="0" borderId="0" xfId="1" applyFont="1" applyAlignment="1">
      <alignment horizontal="center" vertical="center" wrapText="1"/>
    </xf>
    <xf numFmtId="164" fontId="12" fillId="10" borderId="1" xfId="1" applyFont="1" applyFill="1" applyBorder="1" applyAlignment="1">
      <alignment horizontal="right" vertical="center" wrapText="1"/>
    </xf>
    <xf numFmtId="164" fontId="12" fillId="10" borderId="5" xfId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 readingOrder="2"/>
    </xf>
    <xf numFmtId="0" fontId="6" fillId="0" borderId="15" xfId="1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BB7FF"/>
      <color rgb="FF56426E"/>
      <color rgb="FFF2E5FF"/>
      <color rgb="FFEAD5FF"/>
      <color rgb="FFBA75FF"/>
      <color rgb="FFFF93C9"/>
      <color rgb="FFFFB7DB"/>
      <color rgb="FFFAD4FA"/>
      <color rgb="FF632523"/>
      <color rgb="FFC00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638174</xdr:colOff>
      <xdr:row>13</xdr:row>
      <xdr:rowOff>66675</xdr:rowOff>
    </xdr:from>
    <xdr:to>
      <xdr:col>3</xdr:col>
      <xdr:colOff>1047750</xdr:colOff>
      <xdr:row>13</xdr:row>
      <xdr:rowOff>257175</xdr:rowOff>
    </xdr:to>
    <xdr:sp macro="" textlink="">
      <xdr:nvSpPr>
        <xdr:cNvPr id="3" name="TextBox 2"/>
        <xdr:cNvSpPr txBox="1"/>
      </xdr:nvSpPr>
      <xdr:spPr>
        <a:xfrm>
          <a:off x="9986762475" y="4276725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</a:t>
          </a:r>
          <a:endParaRPr lang="ar-IQ" sz="1000" b="1">
            <a:latin typeface="+mn-lt"/>
          </a:endParaRPr>
        </a:p>
      </xdr:txBody>
    </xdr:sp>
    <xdr:clientData/>
  </xdr:twoCellAnchor>
  <xdr:twoCellAnchor>
    <xdr:from>
      <xdr:col>3</xdr:col>
      <xdr:colOff>628651</xdr:colOff>
      <xdr:row>14</xdr:row>
      <xdr:rowOff>76200</xdr:rowOff>
    </xdr:from>
    <xdr:to>
      <xdr:col>4</xdr:col>
      <xdr:colOff>9526</xdr:colOff>
      <xdr:row>14</xdr:row>
      <xdr:rowOff>219076</xdr:rowOff>
    </xdr:to>
    <xdr:sp macro="" textlink="">
      <xdr:nvSpPr>
        <xdr:cNvPr id="4" name="TextBox 2"/>
        <xdr:cNvSpPr txBox="1"/>
      </xdr:nvSpPr>
      <xdr:spPr>
        <a:xfrm>
          <a:off x="9986714849" y="4657725"/>
          <a:ext cx="466725" cy="142876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solidFill>
                <a:schemeClr val="dk1"/>
              </a:solidFill>
              <a:latin typeface="+mn-lt"/>
              <a:ea typeface="+mn-ea"/>
              <a:cs typeface="+mn-cs"/>
            </a:rPr>
            <a:t>***</a:t>
          </a:r>
          <a:endParaRPr lang="ar-IQ" sz="1000" b="1"/>
        </a:p>
      </xdr:txBody>
    </xdr:sp>
    <xdr:clientData/>
  </xdr:twoCellAnchor>
  <xdr:twoCellAnchor>
    <xdr:from>
      <xdr:col>3</xdr:col>
      <xdr:colOff>647700</xdr:colOff>
      <xdr:row>15</xdr:row>
      <xdr:rowOff>76200</xdr:rowOff>
    </xdr:from>
    <xdr:to>
      <xdr:col>3</xdr:col>
      <xdr:colOff>1057276</xdr:colOff>
      <xdr:row>15</xdr:row>
      <xdr:rowOff>266700</xdr:rowOff>
    </xdr:to>
    <xdr:sp macro="" textlink="">
      <xdr:nvSpPr>
        <xdr:cNvPr id="7" name="TextBox 2"/>
        <xdr:cNvSpPr txBox="1"/>
      </xdr:nvSpPr>
      <xdr:spPr>
        <a:xfrm>
          <a:off x="9986791049" y="4229100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****</a:t>
          </a:r>
          <a:endParaRPr lang="ar-IQ" sz="1000" b="1">
            <a:latin typeface="+mn-lt"/>
          </a:endParaRPr>
        </a:p>
      </xdr:txBody>
    </xdr:sp>
    <xdr:clientData/>
  </xdr:twoCellAnchor>
  <xdr:twoCellAnchor>
    <xdr:from>
      <xdr:col>3</xdr:col>
      <xdr:colOff>647700</xdr:colOff>
      <xdr:row>16</xdr:row>
      <xdr:rowOff>57150</xdr:rowOff>
    </xdr:from>
    <xdr:to>
      <xdr:col>3</xdr:col>
      <xdr:colOff>1057276</xdr:colOff>
      <xdr:row>16</xdr:row>
      <xdr:rowOff>247650</xdr:rowOff>
    </xdr:to>
    <xdr:sp macro="" textlink="">
      <xdr:nvSpPr>
        <xdr:cNvPr id="5" name="TextBox 2"/>
        <xdr:cNvSpPr txBox="1"/>
      </xdr:nvSpPr>
      <xdr:spPr>
        <a:xfrm>
          <a:off x="9986791049" y="4486275"/>
          <a:ext cx="409576" cy="190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000" b="1">
              <a:latin typeface="+mn-lt"/>
            </a:rPr>
            <a:t>****</a:t>
          </a:r>
          <a:endParaRPr lang="ar-IQ" sz="1000" b="1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56426E"/>
  </sheetPr>
  <dimension ref="B1:R103"/>
  <sheetViews>
    <sheetView rightToLeft="1" view="pageBreakPreview" workbookViewId="0">
      <selection activeCell="M13" sqref="M13"/>
    </sheetView>
  </sheetViews>
  <sheetFormatPr defaultRowHeight="12.75"/>
  <cols>
    <col min="1" max="1" width="4.140625" customWidth="1"/>
    <col min="2" max="2" width="15.85546875" customWidth="1"/>
    <col min="3" max="3" width="14.140625" customWidth="1"/>
    <col min="4" max="4" width="16.28515625" customWidth="1"/>
    <col min="5" max="5" width="14.140625" customWidth="1"/>
    <col min="6" max="6" width="16.28515625" customWidth="1"/>
    <col min="7" max="7" width="14.7109375" customWidth="1"/>
    <col min="8" max="8" width="17" customWidth="1"/>
    <col min="9" max="9" width="4.42578125" customWidth="1"/>
    <col min="11" max="11" width="11" bestFit="1" customWidth="1"/>
  </cols>
  <sheetData>
    <row r="1" spans="2:18" ht="23.25" customHeight="1">
      <c r="B1" s="307" t="s">
        <v>114</v>
      </c>
      <c r="C1" s="308"/>
      <c r="D1" s="308"/>
      <c r="E1" s="308"/>
      <c r="F1" s="308"/>
      <c r="G1" s="308"/>
      <c r="H1" s="308"/>
      <c r="I1" s="3"/>
    </row>
    <row r="2" spans="2:18" ht="15.75" customHeight="1" thickBot="1">
      <c r="B2" s="215" t="s">
        <v>120</v>
      </c>
      <c r="C2" s="65"/>
      <c r="D2" s="65"/>
      <c r="E2" s="65"/>
      <c r="F2" s="65"/>
      <c r="G2" s="65"/>
      <c r="H2" s="195" t="s">
        <v>82</v>
      </c>
      <c r="I2" s="3"/>
    </row>
    <row r="3" spans="2:18" ht="27" customHeight="1" thickTop="1">
      <c r="B3" s="218" t="s">
        <v>0</v>
      </c>
      <c r="C3" s="303">
        <v>2013</v>
      </c>
      <c r="D3" s="303">
        <v>2014</v>
      </c>
      <c r="E3" s="219" t="s">
        <v>152</v>
      </c>
      <c r="F3" s="219" t="s">
        <v>153</v>
      </c>
      <c r="G3" s="219" t="s">
        <v>154</v>
      </c>
      <c r="H3" s="302">
        <v>2018</v>
      </c>
      <c r="I3" s="2"/>
    </row>
    <row r="4" spans="2:18" ht="28.5" customHeight="1" thickBot="1">
      <c r="B4" s="14" t="s">
        <v>1</v>
      </c>
      <c r="C4" s="34">
        <v>58422041</v>
      </c>
      <c r="D4" s="34">
        <v>67767995</v>
      </c>
      <c r="E4" s="66">
        <v>68688325</v>
      </c>
      <c r="F4" s="66">
        <v>80030253</v>
      </c>
      <c r="G4" s="119">
        <v>85508046</v>
      </c>
      <c r="H4" s="119">
        <v>82130194</v>
      </c>
      <c r="I4" s="2"/>
    </row>
    <row r="5" spans="2:18" ht="6.75" customHeight="1" thickTop="1">
      <c r="B5" s="67"/>
      <c r="C5" s="68"/>
      <c r="D5" s="68"/>
      <c r="E5" s="68"/>
      <c r="F5" s="69"/>
      <c r="G5" s="70"/>
      <c r="H5" s="70"/>
      <c r="I5" s="2"/>
    </row>
    <row r="6" spans="2:18" ht="17.25" customHeight="1">
      <c r="B6" s="311" t="s">
        <v>151</v>
      </c>
      <c r="C6" s="311"/>
      <c r="D6" s="311"/>
      <c r="E6" s="311"/>
      <c r="F6" s="311"/>
      <c r="G6" s="311"/>
      <c r="H6" s="311"/>
      <c r="I6" s="311"/>
    </row>
    <row r="7" spans="2:18" ht="7.5" customHeight="1">
      <c r="B7" s="311"/>
      <c r="C7" s="311"/>
      <c r="D7" s="311"/>
      <c r="E7" s="311"/>
      <c r="F7" s="1"/>
      <c r="G7" s="1"/>
      <c r="H7" s="1"/>
      <c r="I7" s="1"/>
    </row>
    <row r="8" spans="2:18" ht="11.25" customHeight="1">
      <c r="B8" s="312"/>
      <c r="C8" s="312"/>
      <c r="D8" s="312"/>
      <c r="E8" s="312"/>
      <c r="F8" s="1"/>
      <c r="G8" s="1"/>
      <c r="H8" s="1"/>
      <c r="I8" s="1"/>
    </row>
    <row r="9" spans="2:18" ht="18.75" customHeight="1">
      <c r="B9" s="307" t="s">
        <v>115</v>
      </c>
      <c r="C9" s="308"/>
      <c r="D9" s="308"/>
      <c r="E9" s="308"/>
      <c r="F9" s="308"/>
      <c r="G9" s="308"/>
      <c r="H9" s="308"/>
      <c r="I9" s="3"/>
    </row>
    <row r="10" spans="2:18" ht="20.25" customHeight="1" thickBot="1">
      <c r="B10" s="216" t="s">
        <v>121</v>
      </c>
      <c r="C10" s="75"/>
      <c r="D10" s="75"/>
      <c r="E10" s="75"/>
      <c r="F10" s="75"/>
      <c r="G10" s="75"/>
      <c r="H10" s="75"/>
      <c r="I10" s="3"/>
      <c r="L10" s="305"/>
      <c r="M10" s="305"/>
      <c r="N10" s="305"/>
      <c r="O10" s="305"/>
      <c r="P10" s="305"/>
      <c r="Q10" s="305"/>
      <c r="R10" s="305"/>
    </row>
    <row r="11" spans="2:18" ht="48" customHeight="1" thickTop="1">
      <c r="B11" s="217" t="s">
        <v>0</v>
      </c>
      <c r="C11" s="217" t="s">
        <v>87</v>
      </c>
      <c r="D11" s="217" t="s">
        <v>75</v>
      </c>
      <c r="E11" s="217" t="s">
        <v>76</v>
      </c>
      <c r="F11" s="217" t="s">
        <v>84</v>
      </c>
      <c r="G11" s="217" t="s">
        <v>77</v>
      </c>
      <c r="H11" s="217" t="s">
        <v>78</v>
      </c>
      <c r="I11" s="6"/>
    </row>
    <row r="12" spans="2:18" ht="24.95" customHeight="1">
      <c r="B12" s="15">
        <v>2013</v>
      </c>
      <c r="C12" s="27">
        <v>58422041</v>
      </c>
      <c r="D12" s="28">
        <v>12201629</v>
      </c>
      <c r="E12" s="28">
        <v>62705135</v>
      </c>
      <c r="F12" s="28">
        <v>30218367</v>
      </c>
      <c r="G12" s="16">
        <f t="shared" ref="G12" si="0">E12/F12</f>
        <v>2.0750669617587212</v>
      </c>
      <c r="H12" s="17">
        <f t="shared" ref="H12" si="1">G12/8760</f>
        <v>2.3687979015510517E-4</v>
      </c>
      <c r="I12" s="7"/>
    </row>
    <row r="13" spans="2:18" ht="24.95" customHeight="1">
      <c r="B13" s="84">
        <v>2014</v>
      </c>
      <c r="C13" s="27">
        <v>67767995</v>
      </c>
      <c r="D13" s="27">
        <v>12250551</v>
      </c>
      <c r="E13" s="27">
        <v>71299854</v>
      </c>
      <c r="F13" s="27">
        <v>30994476</v>
      </c>
      <c r="G13" s="85">
        <f>E13/F13</f>
        <v>2.3004052076892672</v>
      </c>
      <c r="H13" s="86">
        <f>G13/8760</f>
        <v>2.6260333421110354E-4</v>
      </c>
      <c r="I13" s="7"/>
    </row>
    <row r="14" spans="2:18" ht="24.95" customHeight="1">
      <c r="B14" s="84">
        <v>2015</v>
      </c>
      <c r="C14" s="27">
        <v>68688325</v>
      </c>
      <c r="D14" s="27">
        <v>13104203</v>
      </c>
      <c r="E14" s="27">
        <v>74215110</v>
      </c>
      <c r="F14" s="27">
        <v>30308514</v>
      </c>
      <c r="G14" s="97">
        <f>E14/F14</f>
        <v>2.4486555164004411</v>
      </c>
      <c r="H14" s="98">
        <f>G14/8760</f>
        <v>2.7952688543384028E-4</v>
      </c>
      <c r="I14" s="7"/>
    </row>
    <row r="15" spans="2:18" ht="24.95" customHeight="1">
      <c r="B15" s="84">
        <v>2016</v>
      </c>
      <c r="C15" s="27">
        <v>80030253</v>
      </c>
      <c r="D15" s="107">
        <v>11964878</v>
      </c>
      <c r="E15" s="27">
        <v>81247235</v>
      </c>
      <c r="F15" s="27">
        <v>31131826</v>
      </c>
      <c r="G15" s="97">
        <f>E15/F15</f>
        <v>2.6097805827387059</v>
      </c>
      <c r="H15" s="98">
        <f>G15/8760</f>
        <v>2.9792015784688424E-4</v>
      </c>
      <c r="I15" s="7"/>
      <c r="J15" s="304"/>
      <c r="K15" s="304"/>
      <c r="L15" s="304"/>
      <c r="M15" s="304"/>
      <c r="N15" s="304"/>
      <c r="O15" s="304"/>
    </row>
    <row r="16" spans="2:18" ht="25.5" customHeight="1">
      <c r="B16" s="84">
        <v>2017</v>
      </c>
      <c r="C16" s="107">
        <v>85508046</v>
      </c>
      <c r="D16" s="107">
        <v>13644407</v>
      </c>
      <c r="E16" s="167">
        <v>89223335</v>
      </c>
      <c r="F16" s="167">
        <v>31967075</v>
      </c>
      <c r="G16" s="97">
        <f>E16/F16</f>
        <v>2.791101000013295</v>
      </c>
      <c r="H16" s="98">
        <f>G16/8760</f>
        <v>3.1861883561795607E-4</v>
      </c>
      <c r="I16" s="7"/>
    </row>
    <row r="17" spans="2:9" ht="25.5" customHeight="1" thickBot="1">
      <c r="B17" s="77">
        <v>2018</v>
      </c>
      <c r="C17" s="280">
        <v>82130194</v>
      </c>
      <c r="D17" s="283">
        <v>22411874</v>
      </c>
      <c r="E17" s="283">
        <v>95439295.5</v>
      </c>
      <c r="F17" s="206">
        <v>32814590</v>
      </c>
      <c r="G17" s="87">
        <f>E17/F17</f>
        <v>2.9084408947361524</v>
      </c>
      <c r="H17" s="88">
        <f>G17/8760</f>
        <v>3.3201380076896717E-4</v>
      </c>
      <c r="I17" s="81"/>
    </row>
    <row r="18" spans="2:9" ht="6" customHeight="1" thickTop="1">
      <c r="B18" s="306"/>
      <c r="C18" s="306"/>
      <c r="D18" s="306"/>
      <c r="E18" s="306"/>
      <c r="F18" s="306"/>
      <c r="G18" s="306"/>
      <c r="H18" s="306"/>
      <c r="I18" s="4"/>
    </row>
    <row r="19" spans="2:9" ht="41.25" customHeight="1">
      <c r="B19" s="306" t="s">
        <v>133</v>
      </c>
      <c r="C19" s="306"/>
      <c r="D19" s="306"/>
      <c r="E19" s="306"/>
      <c r="F19" s="306"/>
      <c r="G19" s="306"/>
      <c r="H19" s="306"/>
      <c r="I19" s="4"/>
    </row>
    <row r="20" spans="2:9" ht="14.25" customHeight="1">
      <c r="B20" s="306" t="s">
        <v>138</v>
      </c>
      <c r="C20" s="306"/>
      <c r="D20" s="306"/>
      <c r="E20" s="306"/>
      <c r="F20" s="306"/>
      <c r="G20" s="306"/>
      <c r="H20" s="200"/>
      <c r="I20" s="4"/>
    </row>
    <row r="21" spans="2:9" ht="16.5" customHeight="1">
      <c r="B21" s="306" t="s">
        <v>139</v>
      </c>
      <c r="C21" s="306"/>
      <c r="D21" s="306"/>
      <c r="E21" s="306"/>
      <c r="F21" s="306"/>
      <c r="G21" s="306"/>
      <c r="H21" s="200"/>
      <c r="I21" s="4"/>
    </row>
    <row r="22" spans="2:9" ht="27" customHeight="1">
      <c r="B22" s="313" t="s">
        <v>140</v>
      </c>
      <c r="C22" s="313"/>
      <c r="D22" s="313"/>
      <c r="E22" s="313"/>
      <c r="F22" s="313"/>
      <c r="G22" s="313"/>
      <c r="H22" s="313"/>
      <c r="I22" s="4"/>
    </row>
    <row r="23" spans="2:9" ht="15" customHeight="1">
      <c r="B23" s="306" t="s">
        <v>79</v>
      </c>
      <c r="C23" s="306"/>
      <c r="D23" s="306"/>
      <c r="E23" s="200"/>
      <c r="F23" s="200"/>
      <c r="G23" s="200"/>
      <c r="H23" s="200"/>
      <c r="I23" s="4"/>
    </row>
    <row r="24" spans="2:9" ht="13.5" customHeight="1">
      <c r="B24" s="306" t="s">
        <v>80</v>
      </c>
      <c r="C24" s="306"/>
      <c r="D24" s="306"/>
      <c r="E24" s="306"/>
      <c r="F24" s="306"/>
      <c r="G24" s="306"/>
      <c r="H24" s="306"/>
      <c r="I24" s="4"/>
    </row>
    <row r="25" spans="2:9" ht="14.25" customHeight="1">
      <c r="B25" s="310" t="s">
        <v>112</v>
      </c>
      <c r="C25" s="310"/>
      <c r="D25" s="310"/>
      <c r="E25" s="310"/>
      <c r="F25" s="310"/>
      <c r="G25" s="310"/>
      <c r="H25" s="310"/>
      <c r="I25" s="4"/>
    </row>
    <row r="26" spans="2:9" ht="0.75" hidden="1" customHeight="1">
      <c r="B26" s="198"/>
      <c r="C26" s="198"/>
      <c r="D26" s="198"/>
      <c r="E26" s="198"/>
      <c r="F26" s="198"/>
      <c r="G26" s="198"/>
      <c r="H26" s="198"/>
      <c r="I26" s="4"/>
    </row>
    <row r="27" spans="2:9" ht="2.25" customHeight="1">
      <c r="B27" s="198"/>
      <c r="C27" s="198"/>
      <c r="D27" s="198"/>
      <c r="E27" s="198"/>
      <c r="F27" s="198"/>
      <c r="G27" s="198"/>
      <c r="H27" s="198"/>
      <c r="I27" s="4"/>
    </row>
    <row r="28" spans="2:9" ht="12" customHeight="1">
      <c r="B28" s="310" t="s">
        <v>127</v>
      </c>
      <c r="C28" s="310"/>
      <c r="D28" s="310"/>
      <c r="E28" s="310"/>
      <c r="F28" s="310"/>
      <c r="G28" s="310"/>
      <c r="H28" s="310"/>
      <c r="I28" s="1"/>
    </row>
    <row r="29" spans="2:9" ht="3.75" customHeight="1">
      <c r="B29" s="198"/>
      <c r="C29" s="198"/>
      <c r="D29" s="198"/>
      <c r="E29" s="198"/>
      <c r="F29" s="198"/>
      <c r="G29" s="198"/>
      <c r="H29" s="198"/>
      <c r="I29" s="1"/>
    </row>
    <row r="30" spans="2:9" ht="16.5" customHeight="1">
      <c r="B30" s="309" t="s">
        <v>67</v>
      </c>
      <c r="C30" s="309"/>
      <c r="D30" s="309"/>
      <c r="E30" s="78"/>
      <c r="F30" s="78"/>
      <c r="G30" s="78"/>
      <c r="H30" s="78">
        <v>13</v>
      </c>
      <c r="I30" s="5"/>
    </row>
    <row r="103" ht="18.95" customHeight="1"/>
  </sheetData>
  <mergeCells count="18">
    <mergeCell ref="B30:D30"/>
    <mergeCell ref="B28:H28"/>
    <mergeCell ref="B23:D23"/>
    <mergeCell ref="B7:E7"/>
    <mergeCell ref="F6:I6"/>
    <mergeCell ref="B8:E8"/>
    <mergeCell ref="B25:H25"/>
    <mergeCell ref="B24:H24"/>
    <mergeCell ref="B20:G20"/>
    <mergeCell ref="B21:G21"/>
    <mergeCell ref="B6:E6"/>
    <mergeCell ref="B22:H22"/>
    <mergeCell ref="J15:O15"/>
    <mergeCell ref="L10:R10"/>
    <mergeCell ref="B19:H19"/>
    <mergeCell ref="B1:H1"/>
    <mergeCell ref="B9:H9"/>
    <mergeCell ref="B18:H18"/>
  </mergeCells>
  <phoneticPr fontId="3" type="noConversion"/>
  <printOptions horizontalCentered="1"/>
  <pageMargins left="0.74803149606299213" right="0.74803149606299213" top="0.51181102362204722" bottom="0.19685039370078741" header="0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6426E"/>
  </sheetPr>
  <dimension ref="A1:G101"/>
  <sheetViews>
    <sheetView rightToLeft="1" view="pageBreakPreview" zoomScaleSheetLayoutView="100" workbookViewId="0">
      <selection activeCell="C17" sqref="C17"/>
    </sheetView>
  </sheetViews>
  <sheetFormatPr defaultRowHeight="12.75"/>
  <cols>
    <col min="1" max="1" width="9.5703125" customWidth="1"/>
    <col min="2" max="2" width="30" customWidth="1"/>
    <col min="3" max="3" width="15.85546875" customWidth="1"/>
    <col min="4" max="4" width="21" customWidth="1"/>
    <col min="5" max="5" width="17.7109375" customWidth="1"/>
  </cols>
  <sheetData>
    <row r="1" spans="1:5" ht="28.5" customHeight="1">
      <c r="A1" s="307" t="s">
        <v>116</v>
      </c>
      <c r="B1" s="308"/>
      <c r="C1" s="308"/>
      <c r="D1" s="308"/>
      <c r="E1" s="308"/>
    </row>
    <row r="2" spans="1:5" ht="22.5" customHeight="1" thickBot="1">
      <c r="A2" s="319" t="s">
        <v>122</v>
      </c>
      <c r="B2" s="320"/>
      <c r="C2" s="75"/>
      <c r="D2" s="75"/>
      <c r="E2" s="75"/>
    </row>
    <row r="3" spans="1:5" ht="41.25" customHeight="1" thickTop="1">
      <c r="A3" s="321" t="s">
        <v>37</v>
      </c>
      <c r="B3" s="321"/>
      <c r="C3" s="220" t="s">
        <v>32</v>
      </c>
      <c r="D3" s="220" t="s">
        <v>81</v>
      </c>
      <c r="E3" s="220" t="s">
        <v>74</v>
      </c>
    </row>
    <row r="4" spans="1:5" ht="24.95" customHeight="1">
      <c r="A4" s="322" t="s">
        <v>40</v>
      </c>
      <c r="B4" s="322"/>
      <c r="C4" s="161">
        <v>8</v>
      </c>
      <c r="D4" s="73">
        <v>28649566</v>
      </c>
      <c r="E4" s="122">
        <f>D4/D17*100</f>
        <v>27.404820421191587</v>
      </c>
    </row>
    <row r="5" spans="1:5" ht="24.95" customHeight="1">
      <c r="A5" s="323" t="s">
        <v>97</v>
      </c>
      <c r="B5" s="323"/>
      <c r="C5" s="120">
        <v>33</v>
      </c>
      <c r="D5" s="107">
        <v>48364176</v>
      </c>
      <c r="E5" s="267">
        <f>D5/D17*100</f>
        <v>46.262884334754126</v>
      </c>
    </row>
    <row r="6" spans="1:5" ht="24.95" customHeight="1">
      <c r="A6" s="323" t="s">
        <v>98</v>
      </c>
      <c r="B6" s="323"/>
      <c r="C6" s="120">
        <v>6</v>
      </c>
      <c r="D6" s="107">
        <v>0</v>
      </c>
      <c r="E6" s="267">
        <f>D6/D17*100</f>
        <v>0</v>
      </c>
    </row>
    <row r="7" spans="1:5" ht="24.95" customHeight="1" thickBot="1">
      <c r="A7" s="326" t="s">
        <v>42</v>
      </c>
      <c r="B7" s="326"/>
      <c r="C7" s="120">
        <v>8</v>
      </c>
      <c r="D7" s="107">
        <v>1817702</v>
      </c>
      <c r="E7" s="123">
        <f>D7/D17*100</f>
        <v>1.7387278009461227</v>
      </c>
    </row>
    <row r="8" spans="1:5" ht="24.75" customHeight="1" thickTop="1" thickBot="1">
      <c r="A8" s="327" t="s">
        <v>65</v>
      </c>
      <c r="B8" s="327"/>
      <c r="C8" s="162">
        <f>SUM(C4:C7)</f>
        <v>55</v>
      </c>
      <c r="D8" s="124">
        <f>SUM(D4:D7)</f>
        <v>78831444</v>
      </c>
      <c r="E8" s="268">
        <f>D8/D17*100</f>
        <v>75.406432556891829</v>
      </c>
    </row>
    <row r="9" spans="1:5" ht="24.95" customHeight="1" thickTop="1">
      <c r="A9" s="329" t="s">
        <v>95</v>
      </c>
      <c r="B9" s="329"/>
      <c r="C9" s="163">
        <v>12</v>
      </c>
      <c r="D9" s="73">
        <v>2403641</v>
      </c>
      <c r="E9" s="122">
        <f>D9/D17*100</f>
        <v>2.2992093479535911</v>
      </c>
    </row>
    <row r="10" spans="1:5" ht="24.95" customHeight="1">
      <c r="A10" s="328" t="s">
        <v>30</v>
      </c>
      <c r="B10" s="328"/>
      <c r="C10" s="164" t="s">
        <v>68</v>
      </c>
      <c r="D10" s="165">
        <v>0</v>
      </c>
      <c r="E10" s="267">
        <f>D10/D17*100</f>
        <v>0</v>
      </c>
    </row>
    <row r="11" spans="1:5" ht="24.95" customHeight="1" thickBot="1">
      <c r="A11" s="325" t="s">
        <v>33</v>
      </c>
      <c r="B11" s="325"/>
      <c r="C11" s="166" t="s">
        <v>68</v>
      </c>
      <c r="D11" s="167">
        <v>895109</v>
      </c>
      <c r="E11" s="123">
        <f>D11/D17*100</f>
        <v>0.85621895292907335</v>
      </c>
    </row>
    <row r="12" spans="1:5" ht="26.1" customHeight="1" thickTop="1" thickBot="1">
      <c r="A12" s="324" t="s">
        <v>66</v>
      </c>
      <c r="B12" s="324"/>
      <c r="C12" s="168">
        <f>SUM(C9:C11)</f>
        <v>12</v>
      </c>
      <c r="D12" s="169">
        <f>SUM(D9:D11)</f>
        <v>3298750</v>
      </c>
      <c r="E12" s="269">
        <f>D12/D17*100</f>
        <v>3.1554283008826651</v>
      </c>
    </row>
    <row r="13" spans="1:5" ht="26.1" customHeight="1" thickTop="1" thickBot="1">
      <c r="A13" s="315" t="s">
        <v>64</v>
      </c>
      <c r="B13" s="315"/>
      <c r="C13" s="168">
        <f>C8+C12</f>
        <v>67</v>
      </c>
      <c r="D13" s="169">
        <f>D8+D12</f>
        <v>82130194</v>
      </c>
      <c r="E13" s="270">
        <f>D13/D17*100</f>
        <v>78.561860857774505</v>
      </c>
    </row>
    <row r="14" spans="1:5" ht="26.25" customHeight="1" thickTop="1">
      <c r="A14" s="316" t="s">
        <v>135</v>
      </c>
      <c r="B14" s="316"/>
      <c r="C14" s="273"/>
      <c r="D14" s="171">
        <v>21793354</v>
      </c>
      <c r="E14" s="271">
        <f>D14/D17*100</f>
        <v>20.84649215089183</v>
      </c>
    </row>
    <row r="15" spans="1:5" ht="25.5" customHeight="1" thickBot="1">
      <c r="A15" s="323" t="s">
        <v>90</v>
      </c>
      <c r="B15" s="323"/>
      <c r="C15" s="274"/>
      <c r="D15" s="170">
        <v>618520</v>
      </c>
      <c r="E15" s="272">
        <f>D15/D17*100</f>
        <v>0.5916469913336706</v>
      </c>
    </row>
    <row r="16" spans="1:5" ht="42.75" customHeight="1" thickTop="1" thickBot="1">
      <c r="A16" s="324" t="s">
        <v>94</v>
      </c>
      <c r="B16" s="324"/>
      <c r="C16" s="275"/>
      <c r="D16" s="172">
        <f>SUM(D14:D15)</f>
        <v>22411874</v>
      </c>
      <c r="E16" s="269">
        <f>D16/D17*100</f>
        <v>21.438139142225502</v>
      </c>
    </row>
    <row r="17" spans="1:7" ht="28.5" customHeight="1" thickTop="1" thickBot="1">
      <c r="A17" s="314" t="s">
        <v>110</v>
      </c>
      <c r="B17" s="314"/>
      <c r="C17" s="295"/>
      <c r="D17" s="211">
        <f>D13+D16</f>
        <v>104542068</v>
      </c>
      <c r="E17" s="214">
        <f>E13+E16</f>
        <v>100</v>
      </c>
    </row>
    <row r="18" spans="1:7" ht="6.75" customHeight="1" thickTop="1">
      <c r="A18" s="11"/>
      <c r="B18" s="11"/>
      <c r="C18" s="11"/>
      <c r="D18" s="11"/>
      <c r="E18" s="11"/>
    </row>
    <row r="19" spans="1:7" ht="18" customHeight="1">
      <c r="A19" s="317" t="s">
        <v>69</v>
      </c>
      <c r="B19" s="317"/>
      <c r="C19" s="197"/>
      <c r="D19" s="197"/>
      <c r="E19" s="197"/>
    </row>
    <row r="20" spans="1:7" ht="15" customHeight="1">
      <c r="A20" s="317" t="s">
        <v>100</v>
      </c>
      <c r="B20" s="317"/>
      <c r="C20" s="317"/>
      <c r="D20" s="317"/>
      <c r="E20" s="197"/>
    </row>
    <row r="21" spans="1:7" ht="15.75" customHeight="1">
      <c r="A21" s="317" t="s">
        <v>99</v>
      </c>
      <c r="B21" s="317"/>
      <c r="C21" s="317"/>
      <c r="D21" s="197"/>
      <c r="E21" s="197"/>
    </row>
    <row r="22" spans="1:7" ht="16.5" customHeight="1">
      <c r="A22" s="318" t="s">
        <v>136</v>
      </c>
      <c r="B22" s="318"/>
      <c r="C22" s="318"/>
      <c r="D22" s="318"/>
      <c r="E22" s="197"/>
    </row>
    <row r="23" spans="1:7" ht="4.5" customHeight="1">
      <c r="A23" s="99"/>
      <c r="B23" s="99"/>
      <c r="C23" s="99"/>
      <c r="D23" s="99"/>
      <c r="E23" s="99"/>
    </row>
    <row r="24" spans="1:7" ht="17.25" customHeight="1">
      <c r="A24" s="310" t="s">
        <v>127</v>
      </c>
      <c r="B24" s="310"/>
      <c r="C24" s="310"/>
      <c r="D24" s="310"/>
      <c r="E24" s="310"/>
      <c r="F24" s="310"/>
      <c r="G24" s="310"/>
    </row>
    <row r="25" spans="1:7" ht="4.5" customHeight="1">
      <c r="A25" s="198"/>
      <c r="B25" s="198"/>
      <c r="C25" s="198"/>
      <c r="D25" s="198"/>
      <c r="E25" s="198"/>
    </row>
    <row r="26" spans="1:7" ht="3" customHeight="1">
      <c r="A26" s="199"/>
      <c r="B26" s="199"/>
      <c r="C26" s="199"/>
      <c r="D26" s="199"/>
      <c r="E26" s="199"/>
    </row>
    <row r="27" spans="1:7" ht="16.5" customHeight="1">
      <c r="A27" s="309" t="s">
        <v>67</v>
      </c>
      <c r="B27" s="309"/>
      <c r="C27" s="309"/>
      <c r="D27" s="78"/>
      <c r="E27" s="78">
        <v>14</v>
      </c>
    </row>
    <row r="28" spans="1:7" ht="18" customHeight="1">
      <c r="A28" s="99"/>
      <c r="B28" s="99"/>
      <c r="C28" s="99"/>
      <c r="D28" s="99"/>
      <c r="E28" s="99"/>
    </row>
    <row r="101" ht="18.95" customHeight="1"/>
  </sheetData>
  <mergeCells count="23">
    <mergeCell ref="A12:B12"/>
    <mergeCell ref="A21:C21"/>
    <mergeCell ref="A11:B11"/>
    <mergeCell ref="A6:B6"/>
    <mergeCell ref="A7:B7"/>
    <mergeCell ref="A8:B8"/>
    <mergeCell ref="A10:B10"/>
    <mergeCell ref="A16:B16"/>
    <mergeCell ref="A9:B9"/>
    <mergeCell ref="A15:B15"/>
    <mergeCell ref="A2:B2"/>
    <mergeCell ref="A1:E1"/>
    <mergeCell ref="A3:B3"/>
    <mergeCell ref="A4:B4"/>
    <mergeCell ref="A5:B5"/>
    <mergeCell ref="A27:C27"/>
    <mergeCell ref="A17:B17"/>
    <mergeCell ref="A13:B13"/>
    <mergeCell ref="A14:B14"/>
    <mergeCell ref="A19:B19"/>
    <mergeCell ref="A22:D22"/>
    <mergeCell ref="A20:D20"/>
    <mergeCell ref="A24:G24"/>
  </mergeCells>
  <printOptions horizontalCentered="1"/>
  <pageMargins left="0.74803149606299213" right="0.74803149606299213" top="0.59055118110236227" bottom="0.19685039370078741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6426E"/>
  </sheetPr>
  <dimension ref="A1:N97"/>
  <sheetViews>
    <sheetView rightToLeft="1" view="pageBreakPreview" workbookViewId="0">
      <selection activeCell="K13" sqref="K13"/>
    </sheetView>
  </sheetViews>
  <sheetFormatPr defaultRowHeight="12.75"/>
  <cols>
    <col min="1" max="1" width="20.85546875" customWidth="1"/>
    <col min="2" max="2" width="11.5703125" customWidth="1"/>
    <col min="3" max="3" width="11.7109375" customWidth="1"/>
    <col min="4" max="4" width="12" customWidth="1"/>
    <col min="5" max="5" width="14.42578125" customWidth="1"/>
    <col min="6" max="6" width="13.28515625" customWidth="1"/>
    <col min="7" max="7" width="18.5703125" customWidth="1"/>
    <col min="8" max="8" width="13.85546875" customWidth="1"/>
    <col min="9" max="9" width="12.5703125" customWidth="1"/>
    <col min="10" max="10" width="0" hidden="1" customWidth="1"/>
  </cols>
  <sheetData>
    <row r="1" spans="1:14" ht="26.25" customHeight="1">
      <c r="A1" s="307" t="s">
        <v>117</v>
      </c>
      <c r="B1" s="308"/>
      <c r="C1" s="308"/>
      <c r="D1" s="308"/>
      <c r="E1" s="308"/>
      <c r="F1" s="308"/>
      <c r="G1" s="308"/>
      <c r="H1" s="308"/>
      <c r="I1" s="308"/>
    </row>
    <row r="2" spans="1:14" ht="21.75" customHeight="1" thickBot="1">
      <c r="A2" s="216" t="s">
        <v>123</v>
      </c>
      <c r="B2" s="75"/>
      <c r="C2" s="75"/>
      <c r="D2" s="75"/>
      <c r="E2" s="75"/>
      <c r="F2" s="75"/>
      <c r="G2" s="75"/>
      <c r="H2" s="75"/>
      <c r="I2" s="75"/>
    </row>
    <row r="3" spans="1:14" ht="55.5" customHeight="1" thickTop="1">
      <c r="A3" s="258" t="s">
        <v>26</v>
      </c>
      <c r="B3" s="220" t="s">
        <v>32</v>
      </c>
      <c r="C3" s="220" t="s">
        <v>27</v>
      </c>
      <c r="D3" s="220" t="s">
        <v>28</v>
      </c>
      <c r="E3" s="220" t="s">
        <v>43</v>
      </c>
      <c r="F3" s="220" t="s">
        <v>56</v>
      </c>
      <c r="G3" s="220" t="s">
        <v>44</v>
      </c>
      <c r="H3" s="220" t="s">
        <v>91</v>
      </c>
      <c r="I3" s="220" t="s">
        <v>88</v>
      </c>
    </row>
    <row r="4" spans="1:14" ht="27.95" customHeight="1">
      <c r="A4" s="259" t="s">
        <v>40</v>
      </c>
      <c r="B4" s="114">
        <v>8</v>
      </c>
      <c r="C4" s="114">
        <v>31</v>
      </c>
      <c r="D4" s="114">
        <v>22</v>
      </c>
      <c r="E4" s="122">
        <v>610</v>
      </c>
      <c r="F4" s="27">
        <v>7305</v>
      </c>
      <c r="G4" s="27">
        <v>5575</v>
      </c>
      <c r="H4" s="27">
        <v>3270</v>
      </c>
      <c r="I4" s="265">
        <f>H4/H$14*100</f>
        <v>25.149976926626671</v>
      </c>
      <c r="J4" s="80">
        <f>H4/7736*100</f>
        <v>42.269906928645298</v>
      </c>
    </row>
    <row r="5" spans="1:14" ht="27.95" customHeight="1">
      <c r="A5" s="257" t="s">
        <v>55</v>
      </c>
      <c r="B5" s="120">
        <v>33</v>
      </c>
      <c r="C5" s="115">
        <v>198</v>
      </c>
      <c r="D5" s="115">
        <v>154</v>
      </c>
      <c r="E5" s="123">
        <v>292</v>
      </c>
      <c r="F5" s="27">
        <v>15857</v>
      </c>
      <c r="G5" s="27">
        <v>13270</v>
      </c>
      <c r="H5" s="27">
        <v>5521</v>
      </c>
      <c r="I5" s="265">
        <f>H5/H$14*100</f>
        <v>42.462698046454392</v>
      </c>
      <c r="J5" s="80">
        <f t="shared" ref="J5:J15" si="0">H5/7736*100</f>
        <v>71.367631851085832</v>
      </c>
    </row>
    <row r="6" spans="1:14" ht="27.95" customHeight="1">
      <c r="A6" s="257" t="s">
        <v>41</v>
      </c>
      <c r="B6" s="115">
        <v>6</v>
      </c>
      <c r="C6" s="115">
        <v>0</v>
      </c>
      <c r="D6" s="115">
        <v>0</v>
      </c>
      <c r="E6" s="123">
        <v>23</v>
      </c>
      <c r="F6" s="260">
        <v>308</v>
      </c>
      <c r="G6" s="260">
        <v>0</v>
      </c>
      <c r="H6" s="260">
        <v>0</v>
      </c>
      <c r="I6" s="265">
        <v>0</v>
      </c>
      <c r="J6" s="80">
        <f t="shared" si="0"/>
        <v>0</v>
      </c>
    </row>
    <row r="7" spans="1:14" ht="27.95" customHeight="1" thickBot="1">
      <c r="A7" s="257" t="s">
        <v>42</v>
      </c>
      <c r="B7" s="115">
        <v>8</v>
      </c>
      <c r="C7" s="115">
        <v>29</v>
      </c>
      <c r="D7" s="115">
        <v>23</v>
      </c>
      <c r="E7" s="123">
        <v>187.5</v>
      </c>
      <c r="F7" s="27">
        <v>1864</v>
      </c>
      <c r="G7" s="206">
        <v>1214</v>
      </c>
      <c r="H7" s="260">
        <v>208</v>
      </c>
      <c r="I7" s="265">
        <f t="shared" ref="I7:I12" si="1">H7/H$14*100</f>
        <v>1.5997538840178431</v>
      </c>
      <c r="J7" s="80">
        <f t="shared" si="0"/>
        <v>2.688728024819028</v>
      </c>
    </row>
    <row r="8" spans="1:14" ht="27.95" customHeight="1" thickTop="1" thickBot="1">
      <c r="A8" s="262" t="s">
        <v>65</v>
      </c>
      <c r="B8" s="118">
        <f>SUM(B4:B7)</f>
        <v>55</v>
      </c>
      <c r="C8" s="116">
        <f>SUM(C4:C7)</f>
        <v>258</v>
      </c>
      <c r="D8" s="116">
        <f>SUM(D4:D7)</f>
        <v>199</v>
      </c>
      <c r="E8" s="276"/>
      <c r="F8" s="117">
        <f>SUM(F4:F7)</f>
        <v>25334</v>
      </c>
      <c r="G8" s="117">
        <f>SUM(G4:G7)</f>
        <v>20059</v>
      </c>
      <c r="H8" s="117">
        <f>SUM(H4:H7)</f>
        <v>8999</v>
      </c>
      <c r="I8" s="266">
        <f t="shared" si="1"/>
        <v>69.212428857098899</v>
      </c>
      <c r="J8" s="80">
        <f t="shared" si="0"/>
        <v>116.32626680455016</v>
      </c>
      <c r="K8" s="173"/>
    </row>
    <row r="9" spans="1:14" ht="27.95" customHeight="1" thickTop="1">
      <c r="A9" s="294" t="s">
        <v>150</v>
      </c>
      <c r="B9" s="115">
        <v>12</v>
      </c>
      <c r="C9" s="120">
        <v>110</v>
      </c>
      <c r="D9" s="115">
        <v>66</v>
      </c>
      <c r="E9" s="260">
        <v>23</v>
      </c>
      <c r="F9" s="27">
        <v>2037</v>
      </c>
      <c r="G9" s="27">
        <v>1487</v>
      </c>
      <c r="H9" s="27">
        <v>274</v>
      </c>
      <c r="I9" s="265">
        <f t="shared" si="1"/>
        <v>2.1073680972158129</v>
      </c>
      <c r="J9" s="80">
        <f t="shared" si="0"/>
        <v>3.5418821096173732</v>
      </c>
    </row>
    <row r="10" spans="1:14" ht="27.95" customHeight="1">
      <c r="A10" s="257" t="s">
        <v>30</v>
      </c>
      <c r="B10" s="12" t="s">
        <v>68</v>
      </c>
      <c r="C10" s="115">
        <v>212</v>
      </c>
      <c r="D10" s="115">
        <v>0</v>
      </c>
      <c r="E10" s="123">
        <v>1.7</v>
      </c>
      <c r="F10" s="115">
        <v>290</v>
      </c>
      <c r="G10" s="115">
        <v>75</v>
      </c>
      <c r="H10" s="115">
        <v>0</v>
      </c>
      <c r="I10" s="265">
        <f t="shared" si="1"/>
        <v>0</v>
      </c>
      <c r="J10" s="80">
        <f t="shared" si="0"/>
        <v>0</v>
      </c>
      <c r="N10" s="99" t="s">
        <v>70</v>
      </c>
    </row>
    <row r="11" spans="1:14" ht="27.95" customHeight="1" thickBot="1">
      <c r="A11" s="257" t="s">
        <v>33</v>
      </c>
      <c r="B11" s="12" t="s">
        <v>68</v>
      </c>
      <c r="C11" s="12" t="s">
        <v>68</v>
      </c>
      <c r="D11" s="12" t="s">
        <v>68</v>
      </c>
      <c r="E11" s="12" t="s">
        <v>68</v>
      </c>
      <c r="F11" s="12" t="s">
        <v>68</v>
      </c>
      <c r="G11" s="12" t="s">
        <v>68</v>
      </c>
      <c r="H11" s="115">
        <v>102</v>
      </c>
      <c r="I11" s="265">
        <f t="shared" si="1"/>
        <v>0.78449469312413478</v>
      </c>
      <c r="J11" s="80">
        <f t="shared" si="0"/>
        <v>1.3185108583247156</v>
      </c>
    </row>
    <row r="12" spans="1:14" ht="27.95" customHeight="1" thickTop="1" thickBot="1">
      <c r="A12" s="262" t="s">
        <v>66</v>
      </c>
      <c r="B12" s="118">
        <f>SUM(B9:B11)</f>
        <v>12</v>
      </c>
      <c r="C12" s="121">
        <f>SUM(C9:C11)</f>
        <v>322</v>
      </c>
      <c r="D12" s="121">
        <f>SUM(D9:D11)</f>
        <v>66</v>
      </c>
      <c r="E12" s="277"/>
      <c r="F12" s="117">
        <f>F9+F10</f>
        <v>2327</v>
      </c>
      <c r="G12" s="117">
        <f>G9+G10</f>
        <v>1562</v>
      </c>
      <c r="H12" s="117">
        <f>SUM(H9:H11)</f>
        <v>376</v>
      </c>
      <c r="I12" s="266">
        <f t="shared" si="1"/>
        <v>2.8918627903399474</v>
      </c>
      <c r="J12" s="80">
        <f t="shared" si="0"/>
        <v>4.8603929679420892</v>
      </c>
    </row>
    <row r="13" spans="1:14" ht="36.75" customHeight="1" thickTop="1" thickBot="1">
      <c r="A13" s="262" t="s">
        <v>131</v>
      </c>
      <c r="B13" s="278"/>
      <c r="C13" s="264">
        <v>24</v>
      </c>
      <c r="D13" s="264">
        <v>24</v>
      </c>
      <c r="E13" s="232">
        <v>250</v>
      </c>
      <c r="F13" s="279"/>
      <c r="G13" s="279"/>
      <c r="H13" s="124">
        <v>3627</v>
      </c>
      <c r="I13" s="266">
        <f>H13/H14*100</f>
        <v>27.895708352561144</v>
      </c>
      <c r="J13" s="80"/>
    </row>
    <row r="14" spans="1:14" ht="27.95" customHeight="1" thickTop="1" thickBot="1">
      <c r="A14" s="263" t="s">
        <v>63</v>
      </c>
      <c r="B14" s="295"/>
      <c r="C14" s="211">
        <f>C8+C12+C13</f>
        <v>604</v>
      </c>
      <c r="D14" s="211">
        <f>D8+D12+D13</f>
        <v>289</v>
      </c>
      <c r="E14" s="295"/>
      <c r="F14" s="211">
        <f>F8+F12</f>
        <v>27661</v>
      </c>
      <c r="G14" s="211">
        <f>G8+G12</f>
        <v>21621</v>
      </c>
      <c r="H14" s="211">
        <f>H8+H12+H13</f>
        <v>13002</v>
      </c>
      <c r="I14" s="212">
        <f>I8+I12+I13</f>
        <v>99.999999999999986</v>
      </c>
      <c r="J14" s="80">
        <f t="shared" si="0"/>
        <v>168.07135470527405</v>
      </c>
      <c r="K14" s="13"/>
    </row>
    <row r="15" spans="1:14" s="64" customFormat="1" ht="8.25" customHeight="1" thickTop="1">
      <c r="A15" s="62"/>
      <c r="B15" s="62"/>
      <c r="C15" s="62"/>
      <c r="D15" s="62"/>
      <c r="E15" s="62"/>
      <c r="F15" s="62"/>
      <c r="G15" s="62"/>
      <c r="H15" s="62"/>
      <c r="I15" s="261"/>
      <c r="J15" s="80">
        <f t="shared" si="0"/>
        <v>0</v>
      </c>
      <c r="K15" s="63"/>
    </row>
    <row r="16" spans="1:14" s="64" customFormat="1" ht="22.5" customHeight="1">
      <c r="A16" s="317" t="s">
        <v>69</v>
      </c>
      <c r="B16" s="317"/>
      <c r="C16" s="104"/>
      <c r="D16" s="104"/>
      <c r="E16" s="104"/>
      <c r="F16" s="104"/>
      <c r="G16" s="104"/>
      <c r="H16" s="105"/>
      <c r="I16" s="104"/>
    </row>
    <row r="17" spans="1:9" ht="18" customHeight="1">
      <c r="A17" s="318" t="s">
        <v>136</v>
      </c>
      <c r="B17" s="318"/>
      <c r="C17" s="318"/>
      <c r="D17" s="318"/>
      <c r="E17" s="318"/>
      <c r="F17" s="318"/>
      <c r="G17" s="330"/>
      <c r="H17" s="330"/>
      <c r="I17" s="104"/>
    </row>
    <row r="18" spans="1:9" ht="13.5" customHeight="1">
      <c r="A18" s="289"/>
      <c r="B18" s="289"/>
      <c r="C18" s="289"/>
      <c r="D18" s="289"/>
      <c r="E18" s="290"/>
      <c r="F18" s="290"/>
      <c r="G18" s="290"/>
      <c r="H18" s="290"/>
      <c r="I18" s="104"/>
    </row>
    <row r="19" spans="1:9" ht="17.25" customHeight="1">
      <c r="A19" s="310" t="s">
        <v>127</v>
      </c>
      <c r="B19" s="310"/>
      <c r="C19" s="310"/>
      <c r="D19" s="310"/>
      <c r="E19" s="310"/>
      <c r="F19" s="310"/>
      <c r="G19" s="310"/>
      <c r="H19" s="106"/>
      <c r="I19" s="104"/>
    </row>
    <row r="20" spans="1:9" ht="20.25" customHeight="1">
      <c r="A20" s="104"/>
      <c r="B20" s="104"/>
      <c r="C20" s="104"/>
      <c r="D20" s="104"/>
      <c r="E20" s="104"/>
      <c r="F20" s="104"/>
      <c r="G20" s="104"/>
      <c r="H20" s="104"/>
      <c r="I20" s="104"/>
    </row>
    <row r="21" spans="1:9" ht="9" customHeight="1">
      <c r="A21" s="102"/>
      <c r="B21" s="102"/>
      <c r="C21" s="102"/>
      <c r="D21" s="102"/>
      <c r="E21" s="102"/>
      <c r="F21" s="102"/>
      <c r="G21" s="102"/>
      <c r="H21" s="102"/>
      <c r="I21" s="102"/>
    </row>
    <row r="22" spans="1:9" ht="8.25" customHeight="1">
      <c r="A22" s="103"/>
      <c r="B22" s="103"/>
      <c r="C22" s="103"/>
      <c r="D22" s="103"/>
      <c r="E22" s="103"/>
      <c r="F22" s="103"/>
      <c r="G22" s="103"/>
      <c r="H22" s="103"/>
      <c r="I22" s="103"/>
    </row>
    <row r="23" spans="1:9" ht="19.5" customHeight="1">
      <c r="A23" s="103"/>
      <c r="B23" s="103"/>
      <c r="C23" s="103"/>
      <c r="D23" s="103"/>
      <c r="E23" s="103"/>
      <c r="F23" s="103"/>
      <c r="G23" s="103"/>
      <c r="H23" s="103"/>
      <c r="I23" s="103"/>
    </row>
    <row r="24" spans="1:9" ht="20.25" customHeight="1">
      <c r="A24" s="309" t="s">
        <v>132</v>
      </c>
      <c r="B24" s="309"/>
      <c r="C24" s="309"/>
      <c r="D24" s="291"/>
      <c r="E24" s="291"/>
      <c r="F24" s="291"/>
      <c r="G24" s="291"/>
      <c r="H24" s="291"/>
      <c r="I24" s="78">
        <v>15</v>
      </c>
    </row>
    <row r="97" ht="18.95" customHeight="1"/>
  </sheetData>
  <mergeCells count="6">
    <mergeCell ref="A1:I1"/>
    <mergeCell ref="A24:C24"/>
    <mergeCell ref="A16:B16"/>
    <mergeCell ref="G17:H17"/>
    <mergeCell ref="A19:G19"/>
    <mergeCell ref="A17:F17"/>
  </mergeCells>
  <printOptions horizontalCentered="1"/>
  <pageMargins left="0.74803149606299213" right="0.74803149606299213" top="0.59055118110236227" bottom="0.19685039370078741" header="0" footer="0.23622047244094491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56426E"/>
  </sheetPr>
  <dimension ref="A1:H26"/>
  <sheetViews>
    <sheetView rightToLeft="1" view="pageBreakPreview" zoomScaleSheetLayoutView="100" workbookViewId="0">
      <selection activeCell="J12" sqref="J12"/>
    </sheetView>
  </sheetViews>
  <sheetFormatPr defaultRowHeight="12.75"/>
  <cols>
    <col min="1" max="1" width="1.42578125" customWidth="1"/>
    <col min="2" max="2" width="12.28515625" customWidth="1"/>
    <col min="3" max="3" width="15.7109375" customWidth="1"/>
    <col min="4" max="8" width="15.7109375" style="8" customWidth="1"/>
  </cols>
  <sheetData>
    <row r="1" spans="1:8" ht="25.5" customHeight="1">
      <c r="B1" s="334" t="s">
        <v>118</v>
      </c>
      <c r="C1" s="334"/>
      <c r="D1" s="334"/>
      <c r="E1" s="334"/>
      <c r="F1" s="334"/>
      <c r="G1" s="334"/>
      <c r="H1" s="334"/>
    </row>
    <row r="2" spans="1:8" ht="16.5" customHeight="1" thickBot="1">
      <c r="B2" s="281" t="s">
        <v>134</v>
      </c>
      <c r="C2" s="75"/>
      <c r="D2" s="221"/>
      <c r="E2" s="76"/>
      <c r="F2" s="76"/>
      <c r="G2" s="76"/>
      <c r="H2" s="76"/>
    </row>
    <row r="3" spans="1:8" ht="31.5" customHeight="1" thickTop="1">
      <c r="B3" s="335" t="s">
        <v>130</v>
      </c>
      <c r="C3" s="335" t="s">
        <v>16</v>
      </c>
      <c r="D3" s="343" t="s">
        <v>89</v>
      </c>
      <c r="E3" s="344"/>
      <c r="F3" s="344"/>
      <c r="G3" s="344"/>
      <c r="H3" s="344"/>
    </row>
    <row r="4" spans="1:8" ht="29.25" customHeight="1">
      <c r="B4" s="336"/>
      <c r="C4" s="336"/>
      <c r="D4" s="210" t="s">
        <v>53</v>
      </c>
      <c r="E4" s="210" t="s">
        <v>38</v>
      </c>
      <c r="F4" s="210" t="s">
        <v>39</v>
      </c>
      <c r="G4" s="210" t="s">
        <v>54</v>
      </c>
      <c r="H4" s="210" t="s">
        <v>29</v>
      </c>
    </row>
    <row r="5" spans="1:8" ht="26.1" customHeight="1">
      <c r="B5" s="337" t="s">
        <v>17</v>
      </c>
      <c r="C5" s="243" t="s">
        <v>17</v>
      </c>
      <c r="D5" s="111">
        <v>2</v>
      </c>
      <c r="E5" s="111">
        <v>8</v>
      </c>
      <c r="F5" s="111">
        <v>0</v>
      </c>
      <c r="G5" s="111">
        <v>3</v>
      </c>
      <c r="H5" s="111">
        <f t="shared" ref="H5:H20" si="0">SUM(D5:G5)</f>
        <v>13</v>
      </c>
    </row>
    <row r="6" spans="1:8" ht="26.1" customHeight="1">
      <c r="B6" s="338"/>
      <c r="C6" s="297" t="s">
        <v>10</v>
      </c>
      <c r="D6" s="108">
        <v>0</v>
      </c>
      <c r="E6" s="108">
        <v>1</v>
      </c>
      <c r="F6" s="108">
        <v>1</v>
      </c>
      <c r="G6" s="108">
        <v>0</v>
      </c>
      <c r="H6" s="108">
        <f t="shared" si="0"/>
        <v>2</v>
      </c>
    </row>
    <row r="7" spans="1:8" ht="26.1" customHeight="1">
      <c r="B7" s="339"/>
      <c r="C7" s="296" t="s">
        <v>71</v>
      </c>
      <c r="D7" s="285">
        <v>0</v>
      </c>
      <c r="E7" s="285">
        <v>0</v>
      </c>
      <c r="F7" s="285">
        <v>1</v>
      </c>
      <c r="G7" s="285">
        <v>2</v>
      </c>
      <c r="H7" s="285">
        <f t="shared" si="0"/>
        <v>3</v>
      </c>
    </row>
    <row r="8" spans="1:8" ht="26.1" customHeight="1">
      <c r="B8" s="331" t="s">
        <v>21</v>
      </c>
      <c r="C8" s="298" t="s">
        <v>3</v>
      </c>
      <c r="D8" s="111">
        <v>0</v>
      </c>
      <c r="E8" s="111">
        <v>2</v>
      </c>
      <c r="F8" s="111">
        <v>3</v>
      </c>
      <c r="G8" s="111">
        <v>0</v>
      </c>
      <c r="H8" s="111">
        <f t="shared" si="0"/>
        <v>5</v>
      </c>
    </row>
    <row r="9" spans="1:8" ht="26.1" customHeight="1">
      <c r="A9" s="96"/>
      <c r="B9" s="332"/>
      <c r="C9" s="297" t="s">
        <v>5</v>
      </c>
      <c r="D9" s="108">
        <v>1</v>
      </c>
      <c r="E9" s="108">
        <v>1</v>
      </c>
      <c r="F9" s="108">
        <v>1</v>
      </c>
      <c r="G9" s="108">
        <v>2</v>
      </c>
      <c r="H9" s="108">
        <f t="shared" si="0"/>
        <v>5</v>
      </c>
    </row>
    <row r="10" spans="1:8" s="94" customFormat="1" ht="26.1" customHeight="1">
      <c r="A10" s="96"/>
      <c r="B10" s="332"/>
      <c r="C10" s="299" t="s">
        <v>4</v>
      </c>
      <c r="D10" s="285">
        <v>0</v>
      </c>
      <c r="E10" s="285">
        <v>4</v>
      </c>
      <c r="F10" s="285">
        <v>0</v>
      </c>
      <c r="G10" s="285">
        <v>0</v>
      </c>
      <c r="H10" s="285">
        <f t="shared" si="0"/>
        <v>4</v>
      </c>
    </row>
    <row r="11" spans="1:8" ht="26.1" customHeight="1">
      <c r="A11" s="96"/>
      <c r="B11" s="340" t="s">
        <v>22</v>
      </c>
      <c r="C11" s="298" t="s">
        <v>8</v>
      </c>
      <c r="D11" s="111">
        <v>1</v>
      </c>
      <c r="E11" s="111">
        <v>4</v>
      </c>
      <c r="F11" s="111">
        <v>0</v>
      </c>
      <c r="G11" s="111">
        <v>0</v>
      </c>
      <c r="H11" s="111">
        <f t="shared" si="0"/>
        <v>5</v>
      </c>
    </row>
    <row r="12" spans="1:8" ht="26.1" customHeight="1">
      <c r="A12" s="96"/>
      <c r="B12" s="341"/>
      <c r="C12" s="297" t="s">
        <v>6</v>
      </c>
      <c r="D12" s="108">
        <v>0</v>
      </c>
      <c r="E12" s="108">
        <v>4</v>
      </c>
      <c r="F12" s="108">
        <v>1</v>
      </c>
      <c r="G12" s="108">
        <v>0</v>
      </c>
      <c r="H12" s="108">
        <f t="shared" si="0"/>
        <v>5</v>
      </c>
    </row>
    <row r="13" spans="1:8" ht="26.1" customHeight="1">
      <c r="B13" s="341"/>
      <c r="C13" s="297" t="s">
        <v>11</v>
      </c>
      <c r="D13" s="108">
        <v>1</v>
      </c>
      <c r="E13" s="108">
        <v>0</v>
      </c>
      <c r="F13" s="108">
        <v>0</v>
      </c>
      <c r="G13" s="108">
        <v>0</v>
      </c>
      <c r="H13" s="108">
        <f t="shared" si="0"/>
        <v>1</v>
      </c>
    </row>
    <row r="14" spans="1:8" ht="26.1" customHeight="1">
      <c r="B14" s="341"/>
      <c r="C14" s="297" t="s">
        <v>7</v>
      </c>
      <c r="D14" s="108">
        <v>0</v>
      </c>
      <c r="E14" s="108">
        <v>1</v>
      </c>
      <c r="F14" s="108">
        <v>1</v>
      </c>
      <c r="G14" s="108">
        <v>1</v>
      </c>
      <c r="H14" s="108">
        <f t="shared" si="0"/>
        <v>3</v>
      </c>
    </row>
    <row r="15" spans="1:8" ht="26.1" customHeight="1">
      <c r="B15" s="342"/>
      <c r="C15" s="297" t="s">
        <v>9</v>
      </c>
      <c r="D15" s="287">
        <v>0</v>
      </c>
      <c r="E15" s="287">
        <v>1</v>
      </c>
      <c r="F15" s="287">
        <v>0</v>
      </c>
      <c r="G15" s="287">
        <v>2</v>
      </c>
      <c r="H15" s="287">
        <f t="shared" si="0"/>
        <v>3</v>
      </c>
    </row>
    <row r="16" spans="1:8" ht="26.1" customHeight="1">
      <c r="B16" s="331" t="s">
        <v>23</v>
      </c>
      <c r="C16" s="297" t="s">
        <v>13</v>
      </c>
      <c r="D16" s="113">
        <v>0</v>
      </c>
      <c r="E16" s="113">
        <v>1</v>
      </c>
      <c r="F16" s="113">
        <v>0</v>
      </c>
      <c r="G16" s="113">
        <v>1</v>
      </c>
      <c r="H16" s="113">
        <f t="shared" si="0"/>
        <v>2</v>
      </c>
    </row>
    <row r="17" spans="2:8" ht="26.1" customHeight="1">
      <c r="B17" s="332"/>
      <c r="C17" s="297" t="s">
        <v>14</v>
      </c>
      <c r="D17" s="108">
        <v>1</v>
      </c>
      <c r="E17" s="108">
        <v>1</v>
      </c>
      <c r="F17" s="108">
        <v>0</v>
      </c>
      <c r="G17" s="108">
        <v>0</v>
      </c>
      <c r="H17" s="108">
        <f t="shared" si="0"/>
        <v>2</v>
      </c>
    </row>
    <row r="18" spans="2:8" ht="26.1" customHeight="1">
      <c r="B18" s="332"/>
      <c r="C18" s="297" t="s">
        <v>12</v>
      </c>
      <c r="D18" s="108">
        <v>2</v>
      </c>
      <c r="E18" s="108">
        <v>6</v>
      </c>
      <c r="F18" s="108">
        <v>0</v>
      </c>
      <c r="G18" s="108">
        <v>1</v>
      </c>
      <c r="H18" s="108">
        <f t="shared" si="0"/>
        <v>9</v>
      </c>
    </row>
    <row r="19" spans="2:8" ht="26.1" customHeight="1" thickBot="1">
      <c r="B19" s="332"/>
      <c r="C19" s="297" t="s">
        <v>15</v>
      </c>
      <c r="D19" s="284">
        <v>0</v>
      </c>
      <c r="E19" s="284">
        <v>4</v>
      </c>
      <c r="F19" s="284">
        <v>0</v>
      </c>
      <c r="G19" s="284">
        <v>1</v>
      </c>
      <c r="H19" s="284">
        <f t="shared" si="0"/>
        <v>5</v>
      </c>
    </row>
    <row r="20" spans="2:8" ht="24.95" customHeight="1" thickTop="1" thickBot="1">
      <c r="B20" s="333" t="s">
        <v>62</v>
      </c>
      <c r="C20" s="333"/>
      <c r="D20" s="286">
        <f>SUM(D5:D19)</f>
        <v>8</v>
      </c>
      <c r="E20" s="286">
        <f>SUM(E5:E19)</f>
        <v>38</v>
      </c>
      <c r="F20" s="286">
        <f>SUM(F5:F19)</f>
        <v>8</v>
      </c>
      <c r="G20" s="286">
        <f>SUM(G5:G19)</f>
        <v>13</v>
      </c>
      <c r="H20" s="286">
        <f t="shared" si="0"/>
        <v>67</v>
      </c>
    </row>
    <row r="21" spans="2:8" ht="9.75" customHeight="1" thickTop="1">
      <c r="D21" s="196"/>
      <c r="E21" s="196"/>
      <c r="F21" s="196"/>
      <c r="G21" s="196"/>
      <c r="H21" s="196"/>
    </row>
    <row r="22" spans="2:8" ht="18" customHeight="1">
      <c r="B22" s="310" t="s">
        <v>127</v>
      </c>
      <c r="C22" s="310"/>
      <c r="D22" s="310"/>
      <c r="E22" s="310"/>
      <c r="F22" s="310"/>
      <c r="G22" s="310"/>
      <c r="H22" s="310"/>
    </row>
    <row r="23" spans="2:8" ht="5.25" customHeight="1">
      <c r="D23" s="110"/>
      <c r="E23" s="110"/>
      <c r="F23" s="110"/>
      <c r="G23" s="110"/>
      <c r="H23" s="110"/>
    </row>
    <row r="24" spans="2:8" ht="6" customHeight="1">
      <c r="B24" s="282"/>
      <c r="C24" s="282"/>
      <c r="D24" s="150"/>
      <c r="E24" s="150"/>
      <c r="F24" s="345"/>
      <c r="G24" s="345"/>
      <c r="H24" s="345"/>
    </row>
    <row r="25" spans="2:8" s="9" customFormat="1" ht="18.75" customHeight="1">
      <c r="B25" s="309" t="s">
        <v>67</v>
      </c>
      <c r="C25" s="309"/>
      <c r="D25" s="309"/>
      <c r="E25" s="309"/>
      <c r="F25" s="109"/>
      <c r="G25" s="109"/>
      <c r="H25" s="292">
        <v>16</v>
      </c>
    </row>
    <row r="26" spans="2:8">
      <c r="B26" s="99"/>
      <c r="C26" s="99"/>
    </row>
  </sheetData>
  <mergeCells count="12">
    <mergeCell ref="B25:E25"/>
    <mergeCell ref="B16:B19"/>
    <mergeCell ref="B20:C20"/>
    <mergeCell ref="B1:H1"/>
    <mergeCell ref="B22:H22"/>
    <mergeCell ref="B3:B4"/>
    <mergeCell ref="C3:C4"/>
    <mergeCell ref="B5:B7"/>
    <mergeCell ref="B8:B10"/>
    <mergeCell ref="B11:B15"/>
    <mergeCell ref="D3:H3"/>
    <mergeCell ref="F24:H24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56426E"/>
  </sheetPr>
  <dimension ref="A1:Q31"/>
  <sheetViews>
    <sheetView rightToLeft="1" view="pageBreakPreview" zoomScaleSheetLayoutView="100" workbookViewId="0">
      <selection activeCell="M1" sqref="M1"/>
    </sheetView>
  </sheetViews>
  <sheetFormatPr defaultRowHeight="12.75"/>
  <cols>
    <col min="1" max="1" width="1.42578125" customWidth="1"/>
    <col min="2" max="2" width="10.7109375" style="8" customWidth="1"/>
    <col min="3" max="3" width="12.42578125" style="8" customWidth="1"/>
    <col min="4" max="4" width="13.140625" style="8" customWidth="1"/>
    <col min="5" max="5" width="10.28515625" style="8" customWidth="1"/>
    <col min="6" max="6" width="19.28515625" style="8" customWidth="1"/>
    <col min="7" max="7" width="12.42578125" style="8" customWidth="1"/>
    <col min="8" max="8" width="13.7109375" style="8" customWidth="1"/>
    <col min="9" max="9" width="16.140625" style="8" customWidth="1"/>
    <col min="10" max="10" width="10.7109375" style="8" customWidth="1"/>
    <col min="11" max="11" width="18" style="8" customWidth="1"/>
    <col min="12" max="12" width="11.85546875" style="8" customWidth="1"/>
    <col min="13" max="13" width="15.28515625" customWidth="1"/>
    <col min="14" max="14" width="14.28515625" customWidth="1"/>
    <col min="15" max="15" width="11.7109375" customWidth="1"/>
    <col min="16" max="16" width="14" customWidth="1"/>
    <col min="17" max="17" width="14.42578125" customWidth="1"/>
  </cols>
  <sheetData>
    <row r="1" spans="1:17" ht="21.75" customHeight="1">
      <c r="B1" s="358" t="s">
        <v>155</v>
      </c>
      <c r="C1" s="358"/>
      <c r="D1" s="358"/>
      <c r="E1" s="358"/>
      <c r="F1" s="358"/>
      <c r="G1" s="358"/>
      <c r="H1" s="358"/>
      <c r="I1" s="358"/>
      <c r="J1" s="358"/>
      <c r="K1" s="358"/>
      <c r="L1" s="191"/>
      <c r="M1" s="173"/>
    </row>
    <row r="2" spans="1:17" ht="18" customHeight="1" thickBot="1">
      <c r="B2" s="221" t="s">
        <v>124</v>
      </c>
      <c r="C2" s="76"/>
      <c r="D2" s="76"/>
      <c r="E2" s="76"/>
      <c r="F2" s="76"/>
      <c r="G2" s="76"/>
      <c r="H2" s="76"/>
      <c r="I2" s="76"/>
      <c r="J2" s="76"/>
      <c r="K2" s="194" t="s">
        <v>144</v>
      </c>
      <c r="L2" s="192"/>
    </row>
    <row r="3" spans="1:17" ht="24.75" customHeight="1" thickTop="1" thickBot="1">
      <c r="B3" s="335" t="s">
        <v>137</v>
      </c>
      <c r="C3" s="335" t="s">
        <v>2</v>
      </c>
      <c r="D3" s="352" t="s">
        <v>108</v>
      </c>
      <c r="E3" s="352" t="s">
        <v>93</v>
      </c>
      <c r="F3" s="352" t="s">
        <v>109</v>
      </c>
      <c r="G3" s="360" t="s">
        <v>146</v>
      </c>
      <c r="H3" s="360"/>
      <c r="I3" s="360"/>
      <c r="J3" s="360"/>
      <c r="K3" s="335" t="s">
        <v>145</v>
      </c>
      <c r="L3" s="351" t="s">
        <v>104</v>
      </c>
      <c r="M3" s="348" t="s">
        <v>86</v>
      </c>
      <c r="N3" s="346" t="s">
        <v>83</v>
      </c>
    </row>
    <row r="4" spans="1:17" ht="33" customHeight="1" thickTop="1">
      <c r="B4" s="359"/>
      <c r="C4" s="359"/>
      <c r="D4" s="353"/>
      <c r="E4" s="353"/>
      <c r="F4" s="353"/>
      <c r="G4" s="210" t="s">
        <v>106</v>
      </c>
      <c r="H4" s="210" t="s">
        <v>105</v>
      </c>
      <c r="I4" s="210" t="s">
        <v>107</v>
      </c>
      <c r="J4" s="210" t="s">
        <v>85</v>
      </c>
      <c r="K4" s="359"/>
      <c r="L4" s="351"/>
      <c r="M4" s="349"/>
      <c r="N4" s="347"/>
      <c r="O4" s="99" t="s">
        <v>103</v>
      </c>
      <c r="P4" s="188" t="s">
        <v>102</v>
      </c>
      <c r="Q4" s="346" t="s">
        <v>83</v>
      </c>
    </row>
    <row r="5" spans="1:17" ht="21.95" customHeight="1">
      <c r="B5" s="355" t="s">
        <v>17</v>
      </c>
      <c r="C5" s="241" t="s">
        <v>18</v>
      </c>
      <c r="D5" s="24">
        <v>6825574</v>
      </c>
      <c r="E5" s="23">
        <v>0</v>
      </c>
      <c r="F5" s="23">
        <f>SUM(D5:E5)</f>
        <v>6825574</v>
      </c>
      <c r="G5" s="23">
        <v>0</v>
      </c>
      <c r="H5" s="25">
        <v>4084175</v>
      </c>
      <c r="I5" s="25">
        <f>SUM(G5:H5)</f>
        <v>4084175</v>
      </c>
      <c r="J5" s="145">
        <f>I5/F5*100</f>
        <v>59.836359550127213</v>
      </c>
      <c r="K5" s="79">
        <v>2741398</v>
      </c>
      <c r="L5" s="23">
        <f>G5+H5</f>
        <v>4084175</v>
      </c>
      <c r="M5" s="79">
        <f>D5+E5</f>
        <v>6825574</v>
      </c>
      <c r="N5" s="79">
        <v>3626324</v>
      </c>
      <c r="O5" s="185">
        <f>M5-N5</f>
        <v>3199250</v>
      </c>
      <c r="P5" s="187">
        <f>O5/M5*100</f>
        <v>46.871515860790609</v>
      </c>
      <c r="Q5" s="347"/>
    </row>
    <row r="6" spans="1:17" ht="21.95" customHeight="1">
      <c r="B6" s="356"/>
      <c r="C6" s="91" t="s">
        <v>19</v>
      </c>
      <c r="D6" s="24">
        <v>12062787</v>
      </c>
      <c r="E6" s="24">
        <v>0</v>
      </c>
      <c r="F6" s="24">
        <f t="shared" ref="F6:F22" si="0">SUM(D6:E6)</f>
        <v>12062787</v>
      </c>
      <c r="G6" s="24">
        <v>0</v>
      </c>
      <c r="H6" s="24">
        <v>6802465</v>
      </c>
      <c r="I6" s="24">
        <f t="shared" ref="I6:I23" si="1">SUM(G6:H6)</f>
        <v>6802465</v>
      </c>
      <c r="J6" s="145">
        <f t="shared" ref="J6:J10" si="2">I6/F6*100</f>
        <v>56.392150503859519</v>
      </c>
      <c r="K6" s="79">
        <f>F6-I6</f>
        <v>5260322</v>
      </c>
      <c r="L6" s="23">
        <f t="shared" ref="L6:L23" si="3">G6+H6</f>
        <v>6802465</v>
      </c>
      <c r="M6" s="79">
        <f t="shared" ref="M6:M23" si="4">D6+E6</f>
        <v>12062787</v>
      </c>
      <c r="N6" s="79">
        <v>5601790</v>
      </c>
      <c r="O6" s="185">
        <f t="shared" ref="O6:O23" si="5">M6-N6</f>
        <v>6460997</v>
      </c>
      <c r="P6" s="187">
        <f t="shared" ref="P6:P23" si="6">O6/M6*100</f>
        <v>53.561395057377702</v>
      </c>
      <c r="Q6" s="173">
        <f t="shared" ref="Q6:Q24" si="7">F6-I6</f>
        <v>5260322</v>
      </c>
    </row>
    <row r="7" spans="1:17" ht="21.95" customHeight="1" thickBot="1">
      <c r="B7" s="356"/>
      <c r="C7" s="242" t="s">
        <v>20</v>
      </c>
      <c r="D7" s="23">
        <v>7900393</v>
      </c>
      <c r="E7" s="23">
        <v>0</v>
      </c>
      <c r="F7" s="23">
        <f t="shared" si="0"/>
        <v>7900393</v>
      </c>
      <c r="G7" s="23">
        <v>0</v>
      </c>
      <c r="H7" s="23">
        <v>5910173</v>
      </c>
      <c r="I7" s="23">
        <f t="shared" si="1"/>
        <v>5910173</v>
      </c>
      <c r="J7" s="41">
        <f t="shared" si="2"/>
        <v>74.808594964832764</v>
      </c>
      <c r="K7" s="23">
        <v>1990221</v>
      </c>
      <c r="L7" s="23">
        <f t="shared" si="3"/>
        <v>5910173</v>
      </c>
      <c r="M7" s="79">
        <f t="shared" si="4"/>
        <v>7900393</v>
      </c>
      <c r="N7" s="100">
        <v>2635128</v>
      </c>
      <c r="O7" s="185">
        <f t="shared" si="5"/>
        <v>5265265</v>
      </c>
      <c r="P7" s="187">
        <f t="shared" si="6"/>
        <v>66.645608642506772</v>
      </c>
      <c r="Q7" s="173">
        <f t="shared" si="7"/>
        <v>1990220</v>
      </c>
    </row>
    <row r="8" spans="1:17" ht="21.95" customHeight="1" thickTop="1" thickBot="1">
      <c r="B8" s="356"/>
      <c r="C8" s="230" t="s">
        <v>92</v>
      </c>
      <c r="D8" s="42">
        <f>SUM(D5:D7)</f>
        <v>26788754</v>
      </c>
      <c r="E8" s="42">
        <v>0</v>
      </c>
      <c r="F8" s="42">
        <f t="shared" si="0"/>
        <v>26788754</v>
      </c>
      <c r="G8" s="42">
        <v>0</v>
      </c>
      <c r="H8" s="42">
        <f>SUM(H5:H7)</f>
        <v>16796813</v>
      </c>
      <c r="I8" s="42">
        <f t="shared" si="1"/>
        <v>16796813</v>
      </c>
      <c r="J8" s="253">
        <f t="shared" si="2"/>
        <v>62.700986391528325</v>
      </c>
      <c r="K8" s="42">
        <f>F8-I8</f>
        <v>9991941</v>
      </c>
      <c r="L8" s="23">
        <f t="shared" si="3"/>
        <v>16796813</v>
      </c>
      <c r="M8" s="79">
        <f t="shared" si="4"/>
        <v>26788754</v>
      </c>
      <c r="N8" s="136">
        <v>11863242</v>
      </c>
      <c r="O8" s="185">
        <f t="shared" si="5"/>
        <v>14925512</v>
      </c>
      <c r="P8" s="187">
        <f t="shared" si="6"/>
        <v>55.715588713084607</v>
      </c>
      <c r="Q8" s="173">
        <f t="shared" si="7"/>
        <v>9991941</v>
      </c>
    </row>
    <row r="9" spans="1:17" ht="18" customHeight="1" thickTop="1">
      <c r="B9" s="356"/>
      <c r="C9" s="242" t="s">
        <v>10</v>
      </c>
      <c r="D9" s="23">
        <v>4610492</v>
      </c>
      <c r="E9" s="23">
        <v>0</v>
      </c>
      <c r="F9" s="23">
        <f t="shared" si="0"/>
        <v>4610492</v>
      </c>
      <c r="G9" s="126">
        <v>0</v>
      </c>
      <c r="H9" s="23">
        <v>1699566</v>
      </c>
      <c r="I9" s="23">
        <f t="shared" si="1"/>
        <v>1699566</v>
      </c>
      <c r="J9" s="254">
        <f t="shared" si="2"/>
        <v>36.863007245213744</v>
      </c>
      <c r="K9" s="229">
        <v>2910924</v>
      </c>
      <c r="L9" s="23">
        <f t="shared" si="3"/>
        <v>1699566</v>
      </c>
      <c r="M9" s="79">
        <f t="shared" si="4"/>
        <v>4610492</v>
      </c>
      <c r="N9" s="128">
        <v>2040599</v>
      </c>
      <c r="O9" s="185">
        <f t="shared" si="5"/>
        <v>2569893</v>
      </c>
      <c r="P9" s="187">
        <f t="shared" si="6"/>
        <v>55.740103225425827</v>
      </c>
      <c r="Q9" s="173">
        <f t="shared" si="7"/>
        <v>2910926</v>
      </c>
    </row>
    <row r="10" spans="1:17" ht="21.95" customHeight="1">
      <c r="B10" s="357"/>
      <c r="C10" s="92" t="s">
        <v>71</v>
      </c>
      <c r="D10" s="100">
        <v>3159418</v>
      </c>
      <c r="E10" s="100">
        <v>0</v>
      </c>
      <c r="F10" s="100">
        <f t="shared" si="0"/>
        <v>3159418</v>
      </c>
      <c r="G10" s="134">
        <v>0</v>
      </c>
      <c r="H10" s="100">
        <v>1902355</v>
      </c>
      <c r="I10" s="100">
        <f t="shared" si="1"/>
        <v>1902355</v>
      </c>
      <c r="J10" s="255">
        <f t="shared" si="2"/>
        <v>60.212197309757684</v>
      </c>
      <c r="K10" s="79">
        <v>1257064</v>
      </c>
      <c r="L10" s="23">
        <f t="shared" si="3"/>
        <v>1902355</v>
      </c>
      <c r="M10" s="79">
        <f t="shared" si="4"/>
        <v>3159418</v>
      </c>
      <c r="N10" s="128">
        <v>2695795</v>
      </c>
      <c r="O10" s="185">
        <f t="shared" si="5"/>
        <v>463623</v>
      </c>
      <c r="P10" s="187">
        <f t="shared" si="6"/>
        <v>14.674316598816617</v>
      </c>
      <c r="Q10" s="173">
        <f t="shared" si="7"/>
        <v>1257063</v>
      </c>
    </row>
    <row r="11" spans="1:17" ht="21.95" customHeight="1">
      <c r="B11" s="331" t="s">
        <v>21</v>
      </c>
      <c r="C11" s="90" t="s">
        <v>3</v>
      </c>
      <c r="D11" s="174">
        <v>4883782</v>
      </c>
      <c r="E11" s="174">
        <v>0</v>
      </c>
      <c r="F11" s="174">
        <f t="shared" si="0"/>
        <v>4883782</v>
      </c>
      <c r="G11" s="174">
        <v>1729</v>
      </c>
      <c r="H11" s="174">
        <v>1921893</v>
      </c>
      <c r="I11" s="174">
        <f t="shared" si="1"/>
        <v>1923622</v>
      </c>
      <c r="J11" s="149">
        <f t="shared" ref="J11:J13" si="8">I11/F11*100</f>
        <v>39.387957939154532</v>
      </c>
      <c r="K11" s="101">
        <f t="shared" ref="K11:K12" si="9">F11-I11</f>
        <v>2960160</v>
      </c>
      <c r="L11" s="23">
        <f t="shared" si="3"/>
        <v>1923622</v>
      </c>
      <c r="M11" s="79">
        <f t="shared" si="4"/>
        <v>4883782</v>
      </c>
      <c r="N11" s="147">
        <v>510242</v>
      </c>
      <c r="O11" s="185">
        <f t="shared" si="5"/>
        <v>4373540</v>
      </c>
      <c r="P11" s="187">
        <f t="shared" si="6"/>
        <v>89.552318264820173</v>
      </c>
      <c r="Q11" s="173">
        <f t="shared" si="7"/>
        <v>2960160</v>
      </c>
    </row>
    <row r="12" spans="1:17" ht="21.95" customHeight="1">
      <c r="A12" s="96"/>
      <c r="B12" s="332"/>
      <c r="C12" s="93" t="s">
        <v>5</v>
      </c>
      <c r="D12" s="23">
        <v>4910132</v>
      </c>
      <c r="E12" s="126">
        <v>0</v>
      </c>
      <c r="F12" s="126">
        <f t="shared" si="0"/>
        <v>4910132</v>
      </c>
      <c r="G12" s="126">
        <v>1581</v>
      </c>
      <c r="H12" s="23">
        <v>3961334</v>
      </c>
      <c r="I12" s="23">
        <f t="shared" si="1"/>
        <v>3962915</v>
      </c>
      <c r="J12" s="41">
        <f t="shared" si="8"/>
        <v>80.70893002469181</v>
      </c>
      <c r="K12" s="23">
        <f t="shared" si="9"/>
        <v>947217</v>
      </c>
      <c r="L12" s="23">
        <f t="shared" si="3"/>
        <v>3962915</v>
      </c>
      <c r="M12" s="79">
        <f t="shared" si="4"/>
        <v>4910132</v>
      </c>
      <c r="N12" s="128">
        <v>2893839</v>
      </c>
      <c r="O12" s="185">
        <f t="shared" si="5"/>
        <v>2016293</v>
      </c>
      <c r="P12" s="187">
        <f t="shared" si="6"/>
        <v>41.063926590975555</v>
      </c>
      <c r="Q12" s="173">
        <f t="shared" si="7"/>
        <v>947217</v>
      </c>
    </row>
    <row r="13" spans="1:17" s="94" customFormat="1" ht="21.95" customHeight="1">
      <c r="A13" s="96"/>
      <c r="B13" s="332"/>
      <c r="C13" s="91" t="s">
        <v>4</v>
      </c>
      <c r="D13" s="235">
        <v>3579881</v>
      </c>
      <c r="E13" s="147">
        <v>0</v>
      </c>
      <c r="F13" s="147">
        <f t="shared" si="0"/>
        <v>3579881</v>
      </c>
      <c r="G13" s="147">
        <v>5679</v>
      </c>
      <c r="H13" s="235">
        <v>1652774</v>
      </c>
      <c r="I13" s="235">
        <f t="shared" si="1"/>
        <v>1658453</v>
      </c>
      <c r="J13" s="255">
        <f t="shared" si="8"/>
        <v>46.327042714548334</v>
      </c>
      <c r="K13" s="235">
        <v>1921427</v>
      </c>
      <c r="L13" s="23">
        <f t="shared" si="3"/>
        <v>1658453</v>
      </c>
      <c r="M13" s="79">
        <f t="shared" si="4"/>
        <v>3579881</v>
      </c>
      <c r="N13" s="24">
        <v>1939915</v>
      </c>
      <c r="O13" s="185">
        <f t="shared" si="5"/>
        <v>1639966</v>
      </c>
      <c r="P13" s="187">
        <f t="shared" si="6"/>
        <v>45.81062890079307</v>
      </c>
      <c r="Q13" s="173">
        <f t="shared" si="7"/>
        <v>1921428</v>
      </c>
    </row>
    <row r="14" spans="1:17" ht="21.95" customHeight="1">
      <c r="A14" s="96"/>
      <c r="B14" s="340" t="s">
        <v>22</v>
      </c>
      <c r="C14" s="90" t="s">
        <v>8</v>
      </c>
      <c r="D14" s="79">
        <v>4777046</v>
      </c>
      <c r="E14" s="128">
        <v>0</v>
      </c>
      <c r="F14" s="128">
        <f t="shared" si="0"/>
        <v>4777046</v>
      </c>
      <c r="G14" s="128">
        <v>12386</v>
      </c>
      <c r="H14" s="79">
        <v>2776930</v>
      </c>
      <c r="I14" s="79">
        <f t="shared" si="1"/>
        <v>2789316</v>
      </c>
      <c r="J14" s="146">
        <f t="shared" ref="J14:J23" si="10">I14/F14*100</f>
        <v>58.389975729771074</v>
      </c>
      <c r="K14" s="100">
        <f t="shared" ref="K14:K21" si="11">F14-I14</f>
        <v>1987730</v>
      </c>
      <c r="L14" s="23">
        <f t="shared" si="3"/>
        <v>2789316</v>
      </c>
      <c r="M14" s="79">
        <f t="shared" si="4"/>
        <v>4777046</v>
      </c>
      <c r="N14" s="128">
        <v>2578281</v>
      </c>
      <c r="O14" s="185">
        <f t="shared" si="5"/>
        <v>2198765</v>
      </c>
      <c r="P14" s="187">
        <f t="shared" si="6"/>
        <v>46.027712523597216</v>
      </c>
      <c r="Q14" s="173">
        <f t="shared" si="7"/>
        <v>1987730</v>
      </c>
    </row>
    <row r="15" spans="1:17" ht="21.95" customHeight="1">
      <c r="A15" s="96"/>
      <c r="B15" s="341"/>
      <c r="C15" s="91" t="s">
        <v>6</v>
      </c>
      <c r="D15" s="100">
        <v>4767698</v>
      </c>
      <c r="E15" s="288">
        <v>8.5</v>
      </c>
      <c r="F15" s="126">
        <f t="shared" si="0"/>
        <v>4767706.5</v>
      </c>
      <c r="G15" s="126">
        <v>749</v>
      </c>
      <c r="H15" s="23">
        <v>1762445</v>
      </c>
      <c r="I15" s="23">
        <f t="shared" si="1"/>
        <v>1763194</v>
      </c>
      <c r="J15" s="22">
        <f t="shared" si="10"/>
        <v>36.982016405582016</v>
      </c>
      <c r="K15" s="131">
        <v>3004512</v>
      </c>
      <c r="L15" s="23">
        <f t="shared" si="3"/>
        <v>1763194</v>
      </c>
      <c r="M15" s="79">
        <f t="shared" si="4"/>
        <v>4767706.5</v>
      </c>
      <c r="N15" s="147">
        <v>1712711</v>
      </c>
      <c r="O15" s="185">
        <f t="shared" si="5"/>
        <v>3054995.5</v>
      </c>
      <c r="P15" s="187">
        <f t="shared" si="6"/>
        <v>64.076836525067137</v>
      </c>
      <c r="Q15" s="173">
        <f t="shared" si="7"/>
        <v>3004512.5</v>
      </c>
    </row>
    <row r="16" spans="1:17" ht="21.95" customHeight="1">
      <c r="B16" s="341"/>
      <c r="C16" s="91" t="s">
        <v>11</v>
      </c>
      <c r="D16" s="24">
        <v>4372524</v>
      </c>
      <c r="E16" s="24">
        <v>0</v>
      </c>
      <c r="F16" s="24">
        <f t="shared" si="0"/>
        <v>4372524</v>
      </c>
      <c r="G16" s="131">
        <v>7106</v>
      </c>
      <c r="H16" s="24">
        <v>3227762</v>
      </c>
      <c r="I16" s="24">
        <f t="shared" si="1"/>
        <v>3234868</v>
      </c>
      <c r="J16" s="22">
        <f t="shared" si="10"/>
        <v>73.981709420005473</v>
      </c>
      <c r="K16" s="131">
        <v>1780817</v>
      </c>
      <c r="L16" s="23">
        <f t="shared" si="3"/>
        <v>3234868</v>
      </c>
      <c r="M16" s="79">
        <f t="shared" si="4"/>
        <v>4372524</v>
      </c>
      <c r="N16" s="128">
        <v>1258865</v>
      </c>
      <c r="O16" s="185">
        <f t="shared" si="5"/>
        <v>3113659</v>
      </c>
      <c r="P16" s="187">
        <f t="shared" si="6"/>
        <v>71.209649163732436</v>
      </c>
      <c r="Q16" s="173">
        <f t="shared" si="7"/>
        <v>1137656</v>
      </c>
    </row>
    <row r="17" spans="2:17" ht="21.95" customHeight="1">
      <c r="B17" s="341"/>
      <c r="C17" s="95" t="s">
        <v>7</v>
      </c>
      <c r="D17" s="24">
        <v>4339613</v>
      </c>
      <c r="E17" s="24">
        <v>0</v>
      </c>
      <c r="F17" s="24">
        <f t="shared" si="0"/>
        <v>4339613</v>
      </c>
      <c r="G17" s="131">
        <v>1546</v>
      </c>
      <c r="H17" s="24">
        <v>2254843</v>
      </c>
      <c r="I17" s="24">
        <f t="shared" si="1"/>
        <v>2256389</v>
      </c>
      <c r="J17" s="22">
        <f t="shared" si="10"/>
        <v>51.99516638926098</v>
      </c>
      <c r="K17" s="100">
        <f t="shared" si="11"/>
        <v>2083224</v>
      </c>
      <c r="L17" s="23">
        <f t="shared" si="3"/>
        <v>2256389</v>
      </c>
      <c r="M17" s="79">
        <f t="shared" si="4"/>
        <v>4339613</v>
      </c>
      <c r="N17" s="128">
        <v>1886508</v>
      </c>
      <c r="O17" s="185">
        <f t="shared" si="5"/>
        <v>2453105</v>
      </c>
      <c r="P17" s="187">
        <f t="shared" si="6"/>
        <v>56.528197330038424</v>
      </c>
      <c r="Q17" s="173">
        <f t="shared" si="7"/>
        <v>2083224</v>
      </c>
    </row>
    <row r="18" spans="2:17" ht="21.95" customHeight="1">
      <c r="B18" s="342"/>
      <c r="C18" s="93" t="s">
        <v>9</v>
      </c>
      <c r="D18" s="100">
        <v>3212199</v>
      </c>
      <c r="E18" s="100">
        <v>54</v>
      </c>
      <c r="F18" s="100">
        <f t="shared" si="0"/>
        <v>3212253</v>
      </c>
      <c r="G18" s="134">
        <v>1535</v>
      </c>
      <c r="H18" s="100">
        <v>1429901</v>
      </c>
      <c r="I18" s="100">
        <f t="shared" si="1"/>
        <v>1431436</v>
      </c>
      <c r="J18" s="256">
        <f t="shared" si="10"/>
        <v>44.56174529216721</v>
      </c>
      <c r="K18" s="147">
        <v>1137656</v>
      </c>
      <c r="L18" s="23">
        <f t="shared" si="3"/>
        <v>1431436</v>
      </c>
      <c r="M18" s="79">
        <f t="shared" si="4"/>
        <v>3212253</v>
      </c>
      <c r="N18" s="147">
        <v>2114344</v>
      </c>
      <c r="O18" s="185">
        <f t="shared" si="5"/>
        <v>1097909</v>
      </c>
      <c r="P18" s="187">
        <f t="shared" si="6"/>
        <v>34.178783551606919</v>
      </c>
      <c r="Q18" s="173">
        <f t="shared" si="7"/>
        <v>1780817</v>
      </c>
    </row>
    <row r="19" spans="2:17" ht="21.95" customHeight="1">
      <c r="B19" s="331" t="s">
        <v>23</v>
      </c>
      <c r="C19" s="90" t="s">
        <v>13</v>
      </c>
      <c r="D19" s="101">
        <v>2040850</v>
      </c>
      <c r="E19" s="149">
        <v>20200</v>
      </c>
      <c r="F19" s="101">
        <f>SUM(D19:E19)</f>
        <v>2061050</v>
      </c>
      <c r="G19" s="174">
        <v>806</v>
      </c>
      <c r="H19" s="101">
        <v>1539190</v>
      </c>
      <c r="I19" s="25">
        <f>SUM(G19:H19)</f>
        <v>1539996</v>
      </c>
      <c r="J19" s="146">
        <f t="shared" si="10"/>
        <v>74.719002450207412</v>
      </c>
      <c r="K19" s="128">
        <v>521055</v>
      </c>
      <c r="L19" s="23">
        <f t="shared" si="3"/>
        <v>1539996</v>
      </c>
      <c r="M19" s="79">
        <f t="shared" si="4"/>
        <v>2061050</v>
      </c>
      <c r="N19" s="79">
        <v>4916731</v>
      </c>
      <c r="O19" s="185">
        <f t="shared" si="5"/>
        <v>-2855681</v>
      </c>
      <c r="P19" s="187">
        <f t="shared" si="6"/>
        <v>-138.55466873680891</v>
      </c>
      <c r="Q19" s="173">
        <f t="shared" si="7"/>
        <v>521054</v>
      </c>
    </row>
    <row r="20" spans="2:17" ht="21.95" customHeight="1">
      <c r="B20" s="332"/>
      <c r="C20" s="93" t="s">
        <v>14</v>
      </c>
      <c r="D20" s="24">
        <v>5680884</v>
      </c>
      <c r="E20" s="24">
        <v>0</v>
      </c>
      <c r="F20" s="24">
        <f t="shared" si="0"/>
        <v>5680884</v>
      </c>
      <c r="G20" s="131">
        <v>7341</v>
      </c>
      <c r="H20" s="24">
        <v>3133642</v>
      </c>
      <c r="I20" s="24">
        <f t="shared" ref="I20:I22" si="12">SUM(G20:H20)</f>
        <v>3140983</v>
      </c>
      <c r="J20" s="22">
        <f t="shared" si="10"/>
        <v>55.290391424996535</v>
      </c>
      <c r="K20" s="24">
        <f t="shared" si="11"/>
        <v>2539901</v>
      </c>
      <c r="L20" s="23">
        <f t="shared" si="3"/>
        <v>3140983</v>
      </c>
      <c r="M20" s="79">
        <f t="shared" si="4"/>
        <v>5680884</v>
      </c>
      <c r="N20" s="79">
        <v>2397322</v>
      </c>
      <c r="O20" s="185">
        <f t="shared" si="5"/>
        <v>3283562</v>
      </c>
      <c r="P20" s="187">
        <f t="shared" si="6"/>
        <v>57.80019447677509</v>
      </c>
      <c r="Q20" s="173">
        <f t="shared" si="7"/>
        <v>2539901</v>
      </c>
    </row>
    <row r="21" spans="2:17" ht="21.95" customHeight="1">
      <c r="B21" s="332"/>
      <c r="C21" s="91" t="s">
        <v>12</v>
      </c>
      <c r="D21" s="100">
        <v>14503693</v>
      </c>
      <c r="E21" s="100">
        <v>0</v>
      </c>
      <c r="F21" s="100">
        <f t="shared" si="0"/>
        <v>14503693</v>
      </c>
      <c r="G21" s="134">
        <v>25850</v>
      </c>
      <c r="H21" s="100">
        <v>9491908</v>
      </c>
      <c r="I21" s="24">
        <f t="shared" si="12"/>
        <v>9517758</v>
      </c>
      <c r="J21" s="22">
        <f t="shared" si="10"/>
        <v>65.622996846389398</v>
      </c>
      <c r="K21" s="24">
        <f t="shared" si="11"/>
        <v>4985935</v>
      </c>
      <c r="L21" s="23">
        <f t="shared" si="3"/>
        <v>9517758</v>
      </c>
      <c r="M21" s="79">
        <f t="shared" si="4"/>
        <v>14503693</v>
      </c>
      <c r="N21" s="79">
        <v>1225691</v>
      </c>
      <c r="O21" s="185">
        <f t="shared" si="5"/>
        <v>13278002</v>
      </c>
      <c r="P21" s="187">
        <f t="shared" si="6"/>
        <v>91.549110974701406</v>
      </c>
      <c r="Q21" s="173">
        <f t="shared" si="7"/>
        <v>4985935</v>
      </c>
    </row>
    <row r="22" spans="2:17" ht="21.95" customHeight="1" thickBot="1">
      <c r="B22" s="332"/>
      <c r="C22" s="93" t="s">
        <v>15</v>
      </c>
      <c r="D22" s="100">
        <v>3792067</v>
      </c>
      <c r="E22" s="100">
        <v>0</v>
      </c>
      <c r="F22" s="100">
        <f t="shared" si="0"/>
        <v>3792067</v>
      </c>
      <c r="G22" s="134">
        <v>3863</v>
      </c>
      <c r="H22" s="100">
        <v>2223775</v>
      </c>
      <c r="I22" s="79">
        <f t="shared" si="12"/>
        <v>2227638</v>
      </c>
      <c r="J22" s="256">
        <f t="shared" si="10"/>
        <v>58.744689901312398</v>
      </c>
      <c r="K22" s="131">
        <v>1564430</v>
      </c>
      <c r="L22" s="23">
        <f t="shared" si="3"/>
        <v>2227638</v>
      </c>
      <c r="M22" s="79">
        <f t="shared" si="4"/>
        <v>3792067</v>
      </c>
      <c r="N22" s="148">
        <v>736538</v>
      </c>
      <c r="O22" s="185">
        <f t="shared" si="5"/>
        <v>3055529</v>
      </c>
      <c r="P22" s="187">
        <f t="shared" si="6"/>
        <v>80.576872718757343</v>
      </c>
      <c r="Q22" s="173">
        <f t="shared" si="7"/>
        <v>1564429</v>
      </c>
    </row>
    <row r="23" spans="2:17" ht="21.95" customHeight="1" thickTop="1" thickBot="1">
      <c r="B23" s="333" t="s">
        <v>62</v>
      </c>
      <c r="C23" s="333"/>
      <c r="D23" s="211">
        <f>SUM(D8:D22)</f>
        <v>95419033</v>
      </c>
      <c r="E23" s="212">
        <f>SUM(E15:E22)</f>
        <v>20262.5</v>
      </c>
      <c r="F23" s="211">
        <f>SUM(D23:E23)</f>
        <v>95439295.5</v>
      </c>
      <c r="G23" s="211">
        <f>SUM(G8:G22)</f>
        <v>70171</v>
      </c>
      <c r="H23" s="211">
        <f>SUM(H8:H22)</f>
        <v>55775131</v>
      </c>
      <c r="I23" s="211">
        <f t="shared" si="1"/>
        <v>55845302</v>
      </c>
      <c r="J23" s="212">
        <f t="shared" si="10"/>
        <v>58.513950367540168</v>
      </c>
      <c r="K23" s="211">
        <f>SUM(K8:K22)</f>
        <v>39593993</v>
      </c>
      <c r="L23" s="23">
        <f t="shared" si="3"/>
        <v>55845302</v>
      </c>
      <c r="M23" s="82">
        <f t="shared" si="4"/>
        <v>95439295.5</v>
      </c>
      <c r="N23" s="82">
        <v>40770623</v>
      </c>
      <c r="O23" s="186">
        <f t="shared" si="5"/>
        <v>54668672.5</v>
      </c>
      <c r="P23" s="187">
        <f t="shared" si="6"/>
        <v>57.281093928443759</v>
      </c>
      <c r="Q23" s="173">
        <f t="shared" si="7"/>
        <v>39593993.5</v>
      </c>
    </row>
    <row r="24" spans="2:17" ht="4.5" customHeight="1" thickTop="1"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47"/>
      <c r="M24" s="173"/>
      <c r="Q24" s="173">
        <f t="shared" si="7"/>
        <v>0</v>
      </c>
    </row>
    <row r="25" spans="2:17" ht="17.25" customHeight="1">
      <c r="B25" s="318" t="s">
        <v>149</v>
      </c>
      <c r="C25" s="318"/>
      <c r="D25" s="318"/>
      <c r="E25" s="318"/>
      <c r="F25" s="318"/>
      <c r="G25" s="318"/>
      <c r="H25" s="318"/>
      <c r="I25" s="318"/>
      <c r="J25" s="318"/>
      <c r="K25" s="318"/>
      <c r="L25" s="193"/>
      <c r="M25" s="99" t="s">
        <v>101</v>
      </c>
    </row>
    <row r="26" spans="2:17" ht="12" customHeight="1">
      <c r="B26" s="318" t="s">
        <v>96</v>
      </c>
      <c r="C26" s="318"/>
      <c r="D26" s="318"/>
      <c r="E26" s="318"/>
      <c r="F26" s="318"/>
      <c r="G26" s="318"/>
      <c r="H26" s="318"/>
      <c r="I26" s="318"/>
      <c r="J26" s="318"/>
      <c r="K26" s="318"/>
      <c r="L26" s="193"/>
    </row>
    <row r="27" spans="2:17" ht="2.25" customHeight="1"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193"/>
    </row>
    <row r="28" spans="2:17" ht="13.5" customHeight="1">
      <c r="B28" s="310" t="s">
        <v>127</v>
      </c>
      <c r="C28" s="310"/>
      <c r="D28" s="310"/>
      <c r="E28" s="310"/>
      <c r="F28" s="310"/>
      <c r="G28" s="310"/>
      <c r="H28" s="310"/>
      <c r="I28" s="310"/>
      <c r="J28" s="310"/>
      <c r="K28" s="310"/>
      <c r="L28" s="189"/>
    </row>
    <row r="29" spans="2:17" ht="5.25" customHeight="1"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190"/>
    </row>
    <row r="30" spans="2:17" s="9" customFormat="1" ht="15.75" customHeight="1">
      <c r="B30" s="309" t="s">
        <v>67</v>
      </c>
      <c r="C30" s="309"/>
      <c r="D30" s="309"/>
      <c r="E30" s="309"/>
      <c r="F30" s="309"/>
      <c r="G30" s="309"/>
      <c r="H30" s="309"/>
      <c r="I30" s="202"/>
      <c r="J30" s="203"/>
      <c r="K30" s="203">
        <v>17</v>
      </c>
      <c r="L30" s="150"/>
    </row>
    <row r="31" spans="2:17"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</sheetData>
  <mergeCells count="23">
    <mergeCell ref="B1:K1"/>
    <mergeCell ref="B3:B4"/>
    <mergeCell ref="C3:C4"/>
    <mergeCell ref="D3:D4"/>
    <mergeCell ref="K3:K4"/>
    <mergeCell ref="E3:E4"/>
    <mergeCell ref="G3:J3"/>
    <mergeCell ref="B25:K25"/>
    <mergeCell ref="L3:L4"/>
    <mergeCell ref="F3:F4"/>
    <mergeCell ref="B26:K26"/>
    <mergeCell ref="B30:H30"/>
    <mergeCell ref="B28:K28"/>
    <mergeCell ref="B29:K29"/>
    <mergeCell ref="B19:B22"/>
    <mergeCell ref="B5:B10"/>
    <mergeCell ref="B11:B13"/>
    <mergeCell ref="B14:B18"/>
    <mergeCell ref="Q4:Q5"/>
    <mergeCell ref="M3:M4"/>
    <mergeCell ref="N3:N4"/>
    <mergeCell ref="B23:C23"/>
    <mergeCell ref="B24:K24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56426E"/>
  </sheetPr>
  <dimension ref="A1:T29"/>
  <sheetViews>
    <sheetView rightToLeft="1" view="pageBreakPreview" topLeftCell="A16" zoomScaleSheetLayoutView="100" workbookViewId="0">
      <selection activeCell="E3" sqref="E3:N3"/>
    </sheetView>
  </sheetViews>
  <sheetFormatPr defaultRowHeight="12.75"/>
  <cols>
    <col min="1" max="1" width="1.42578125" customWidth="1"/>
    <col min="2" max="2" width="11.28515625" style="8" customWidth="1"/>
    <col min="3" max="3" width="11" style="8" customWidth="1"/>
    <col min="4" max="4" width="12.7109375" style="8" customWidth="1"/>
    <col min="5" max="5" width="11.7109375" style="8" customWidth="1"/>
    <col min="6" max="6" width="6.85546875" style="8" customWidth="1"/>
    <col min="7" max="7" width="11.7109375" style="8" customWidth="1"/>
    <col min="8" max="8" width="6.85546875" style="8" customWidth="1"/>
    <col min="9" max="9" width="11.7109375" style="8" customWidth="1"/>
    <col min="10" max="10" width="6.85546875" style="8" customWidth="1"/>
    <col min="11" max="11" width="11.7109375" style="8" customWidth="1"/>
    <col min="12" max="12" width="6.7109375" style="8" customWidth="1"/>
    <col min="13" max="13" width="9.85546875" style="8" customWidth="1"/>
    <col min="14" max="14" width="6.28515625" style="8" customWidth="1"/>
    <col min="15" max="15" width="9.85546875" style="8" customWidth="1"/>
    <col min="16" max="16" width="6.28515625" style="8" customWidth="1"/>
    <col min="17" max="17" width="11.7109375" style="153" customWidth="1"/>
    <col min="18" max="19" width="9.140625" style="154"/>
  </cols>
  <sheetData>
    <row r="1" spans="1:20" ht="21" customHeight="1">
      <c r="B1" s="334" t="s">
        <v>141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</row>
    <row r="2" spans="1:20" ht="21.75" customHeight="1" thickBot="1">
      <c r="B2" s="221" t="s">
        <v>125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20" ht="26.25" customHeight="1" thickTop="1">
      <c r="B3" s="335" t="s">
        <v>130</v>
      </c>
      <c r="C3" s="335" t="s">
        <v>2</v>
      </c>
      <c r="D3" s="335" t="s">
        <v>142</v>
      </c>
      <c r="E3" s="344" t="s">
        <v>143</v>
      </c>
      <c r="F3" s="344"/>
      <c r="G3" s="344"/>
      <c r="H3" s="344"/>
      <c r="I3" s="344"/>
      <c r="J3" s="344"/>
      <c r="K3" s="344"/>
      <c r="L3" s="344"/>
      <c r="M3" s="344"/>
      <c r="N3" s="344"/>
      <c r="O3" s="222"/>
      <c r="P3" s="222"/>
    </row>
    <row r="4" spans="1:20" ht="24" customHeight="1">
      <c r="B4" s="359"/>
      <c r="C4" s="359"/>
      <c r="D4" s="359"/>
      <c r="E4" s="210" t="s">
        <v>57</v>
      </c>
      <c r="F4" s="210" t="s">
        <v>24</v>
      </c>
      <c r="G4" s="210" t="s">
        <v>58</v>
      </c>
      <c r="H4" s="210" t="s">
        <v>24</v>
      </c>
      <c r="I4" s="210" t="s">
        <v>59</v>
      </c>
      <c r="J4" s="210" t="s">
        <v>24</v>
      </c>
      <c r="K4" s="210" t="s">
        <v>60</v>
      </c>
      <c r="L4" s="210" t="s">
        <v>24</v>
      </c>
      <c r="M4" s="210" t="s">
        <v>61</v>
      </c>
      <c r="N4" s="210" t="s">
        <v>24</v>
      </c>
      <c r="O4" s="210" t="s">
        <v>129</v>
      </c>
      <c r="P4" s="210" t="s">
        <v>24</v>
      </c>
      <c r="Q4" s="151" t="s">
        <v>73</v>
      </c>
      <c r="R4" s="155"/>
      <c r="S4" s="152" t="s">
        <v>72</v>
      </c>
    </row>
    <row r="5" spans="1:20" ht="21.95" customHeight="1">
      <c r="B5" s="355" t="s">
        <v>17</v>
      </c>
      <c r="C5" s="89" t="s">
        <v>18</v>
      </c>
      <c r="D5" s="25">
        <v>2741398</v>
      </c>
      <c r="E5" s="23">
        <v>1637037</v>
      </c>
      <c r="F5" s="125">
        <f t="shared" ref="F5:F23" si="0">E5/D5*100</f>
        <v>59.715407977973278</v>
      </c>
      <c r="G5" s="126">
        <v>534877</v>
      </c>
      <c r="H5" s="127">
        <f t="shared" ref="H5:H23" si="1">G5/D5*100</f>
        <v>19.511103458892144</v>
      </c>
      <c r="I5" s="128">
        <v>354252</v>
      </c>
      <c r="J5" s="127">
        <f t="shared" ref="J5:J23" si="2">I5/D5*100</f>
        <v>12.922311900716348</v>
      </c>
      <c r="K5" s="128">
        <v>6684</v>
      </c>
      <c r="L5" s="127">
        <f>K5/D5*100</f>
        <v>0.24381720567389339</v>
      </c>
      <c r="M5" s="128">
        <v>164221</v>
      </c>
      <c r="N5" s="129">
        <f>M5/D5*100</f>
        <v>5.990410732042557</v>
      </c>
      <c r="O5" s="128">
        <v>44327</v>
      </c>
      <c r="P5" s="226">
        <f t="shared" ref="P5:P23" si="3">O5/D5*100</f>
        <v>1.6169487247017764</v>
      </c>
      <c r="Q5" s="156">
        <f>E5+G5+I5+K5+M5+O5</f>
        <v>2741398</v>
      </c>
      <c r="R5" s="155"/>
      <c r="S5" s="157">
        <f t="shared" ref="S5:S23" si="4">F5+H5+J5+L5+N5+P5</f>
        <v>100</v>
      </c>
    </row>
    <row r="6" spans="1:20" ht="21.95" customHeight="1">
      <c r="B6" s="356"/>
      <c r="C6" s="91" t="s">
        <v>19</v>
      </c>
      <c r="D6" s="24">
        <v>5260322</v>
      </c>
      <c r="E6" s="24">
        <v>2420912</v>
      </c>
      <c r="F6" s="130">
        <f t="shared" si="0"/>
        <v>46.022125641738285</v>
      </c>
      <c r="G6" s="131">
        <v>452824</v>
      </c>
      <c r="H6" s="127">
        <f t="shared" si="1"/>
        <v>8.6082943211461203</v>
      </c>
      <c r="I6" s="128">
        <v>1501222</v>
      </c>
      <c r="J6" s="127">
        <f t="shared" si="2"/>
        <v>28.538595165847262</v>
      </c>
      <c r="K6" s="131">
        <v>75004</v>
      </c>
      <c r="L6" s="127">
        <f t="shared" ref="L6:L19" si="5">K6/D6*100</f>
        <v>1.4258442734113994</v>
      </c>
      <c r="M6" s="131">
        <v>653583</v>
      </c>
      <c r="N6" s="132">
        <f>M6/D6*100</f>
        <v>12.424771715495742</v>
      </c>
      <c r="O6" s="131">
        <v>156777</v>
      </c>
      <c r="P6" s="132">
        <f t="shared" si="3"/>
        <v>2.9803688823611938</v>
      </c>
      <c r="Q6" s="227">
        <f t="shared" ref="Q6:Q7" si="6">E6+G6+I6+K6+M6+O6</f>
        <v>5260322</v>
      </c>
      <c r="R6" s="155"/>
      <c r="S6" s="157">
        <f t="shared" si="4"/>
        <v>100</v>
      </c>
    </row>
    <row r="7" spans="1:20" ht="21.95" customHeight="1" thickBot="1">
      <c r="B7" s="356"/>
      <c r="C7" s="228" t="s">
        <v>20</v>
      </c>
      <c r="D7" s="23">
        <v>1990221</v>
      </c>
      <c r="E7" s="100">
        <v>1538142</v>
      </c>
      <c r="F7" s="133">
        <f t="shared" si="0"/>
        <v>77.284984933833982</v>
      </c>
      <c r="G7" s="134">
        <v>223096</v>
      </c>
      <c r="H7" s="125">
        <f t="shared" si="1"/>
        <v>11.20960938508839</v>
      </c>
      <c r="I7" s="134">
        <v>192483</v>
      </c>
      <c r="J7" s="125">
        <f t="shared" si="2"/>
        <v>9.6714384985386044</v>
      </c>
      <c r="K7" s="134">
        <v>3143</v>
      </c>
      <c r="L7" s="125">
        <f t="shared" si="5"/>
        <v>0.15792216040329191</v>
      </c>
      <c r="M7" s="134">
        <v>14810</v>
      </c>
      <c r="N7" s="135">
        <f>M7/D7*100</f>
        <v>0.74413846502473846</v>
      </c>
      <c r="O7" s="134">
        <v>18547</v>
      </c>
      <c r="P7" s="143">
        <f t="shared" si="3"/>
        <v>0.93190655711099424</v>
      </c>
      <c r="Q7" s="156">
        <f t="shared" si="6"/>
        <v>1990221</v>
      </c>
      <c r="R7" s="159"/>
      <c r="S7" s="157">
        <f t="shared" si="4"/>
        <v>99.999999999999986</v>
      </c>
    </row>
    <row r="8" spans="1:20" ht="21.95" customHeight="1" thickTop="1" thickBot="1">
      <c r="B8" s="356"/>
      <c r="C8" s="230" t="s">
        <v>92</v>
      </c>
      <c r="D8" s="42">
        <f>SUM(D5:D7)</f>
        <v>9991941</v>
      </c>
      <c r="E8" s="42">
        <f>SUM(E5:E7)</f>
        <v>5596091</v>
      </c>
      <c r="F8" s="231">
        <f t="shared" si="0"/>
        <v>56.006045271884609</v>
      </c>
      <c r="G8" s="232">
        <f>SUM(G5:G7)</f>
        <v>1210797</v>
      </c>
      <c r="H8" s="231">
        <f t="shared" si="1"/>
        <v>12.117735683187082</v>
      </c>
      <c r="I8" s="232">
        <f>SUM(I5:I7)</f>
        <v>2047957</v>
      </c>
      <c r="J8" s="231">
        <f t="shared" si="2"/>
        <v>20.496087797155727</v>
      </c>
      <c r="K8" s="232">
        <f>SUM(K5:K7)</f>
        <v>84831</v>
      </c>
      <c r="L8" s="231">
        <f t="shared" si="5"/>
        <v>0.84899420442934959</v>
      </c>
      <c r="M8" s="232">
        <f>SUM(M5:M7)</f>
        <v>832614</v>
      </c>
      <c r="N8" s="233">
        <f>M8/D8*100</f>
        <v>8.3328554482057093</v>
      </c>
      <c r="O8" s="232">
        <f>SUM(O5:O7)</f>
        <v>219651</v>
      </c>
      <c r="P8" s="233">
        <f t="shared" si="3"/>
        <v>2.1982815951375212</v>
      </c>
      <c r="Q8" s="227">
        <f>E8+G8+I8+K8+M8+O8</f>
        <v>9991941</v>
      </c>
      <c r="R8" s="155"/>
      <c r="S8" s="157">
        <f t="shared" si="4"/>
        <v>99.999999999999986</v>
      </c>
    </row>
    <row r="9" spans="1:20" ht="21.95" customHeight="1" thickTop="1">
      <c r="B9" s="356"/>
      <c r="C9" s="228" t="s">
        <v>10</v>
      </c>
      <c r="D9" s="229">
        <v>2910924</v>
      </c>
      <c r="E9" s="79">
        <v>1882522</v>
      </c>
      <c r="F9" s="125">
        <f t="shared" si="0"/>
        <v>64.670942972059734</v>
      </c>
      <c r="G9" s="126">
        <v>81236</v>
      </c>
      <c r="H9" s="125">
        <f t="shared" si="1"/>
        <v>2.790728991893983</v>
      </c>
      <c r="I9" s="126">
        <v>157045</v>
      </c>
      <c r="J9" s="125">
        <f t="shared" si="2"/>
        <v>5.3950223365501815</v>
      </c>
      <c r="K9" s="126">
        <v>34803</v>
      </c>
      <c r="L9" s="125">
        <f t="shared" si="5"/>
        <v>1.1955997477089748</v>
      </c>
      <c r="M9" s="126">
        <v>348911</v>
      </c>
      <c r="N9" s="143">
        <f t="shared" ref="N9:N10" si="7">M9/D9*100</f>
        <v>11.986262781165019</v>
      </c>
      <c r="O9" s="126">
        <v>406407</v>
      </c>
      <c r="P9" s="234">
        <f t="shared" si="3"/>
        <v>13.961443170622111</v>
      </c>
      <c r="Q9" s="156">
        <f t="shared" ref="Q9:Q10" si="8">E9+G9+I9+K9+M9+O9</f>
        <v>2910924</v>
      </c>
      <c r="R9" s="155"/>
      <c r="S9" s="157">
        <f t="shared" si="4"/>
        <v>100</v>
      </c>
    </row>
    <row r="10" spans="1:20" ht="21.95" customHeight="1">
      <c r="B10" s="357"/>
      <c r="C10" s="92" t="s">
        <v>71</v>
      </c>
      <c r="D10" s="79">
        <v>1257064</v>
      </c>
      <c r="E10" s="79">
        <v>825788</v>
      </c>
      <c r="F10" s="137">
        <f t="shared" ref="F10" si="9">E10/D10*100</f>
        <v>65.691802485792294</v>
      </c>
      <c r="G10" s="131">
        <v>28221</v>
      </c>
      <c r="H10" s="130">
        <f t="shared" ref="H10" si="10">G10/D10*100</f>
        <v>2.2449930950214152</v>
      </c>
      <c r="I10" s="131">
        <v>220368</v>
      </c>
      <c r="J10" s="130">
        <f t="shared" ref="J10" si="11">I10/D10*100</f>
        <v>17.530372359720747</v>
      </c>
      <c r="K10" s="131">
        <v>14615</v>
      </c>
      <c r="L10" s="130">
        <f t="shared" ref="L10" si="12">K10/D10*100</f>
        <v>1.1626297467750248</v>
      </c>
      <c r="M10" s="131">
        <v>106769</v>
      </c>
      <c r="N10" s="132">
        <f t="shared" si="7"/>
        <v>8.4935214117976479</v>
      </c>
      <c r="O10" s="131">
        <v>61303</v>
      </c>
      <c r="P10" s="138">
        <f t="shared" si="3"/>
        <v>4.8766809008928744</v>
      </c>
      <c r="Q10" s="156">
        <f t="shared" si="8"/>
        <v>1257064</v>
      </c>
      <c r="R10" s="159"/>
      <c r="S10" s="157">
        <f t="shared" si="4"/>
        <v>100</v>
      </c>
    </row>
    <row r="11" spans="1:20" ht="21.95" customHeight="1">
      <c r="B11" s="331" t="s">
        <v>21</v>
      </c>
      <c r="C11" s="90" t="s">
        <v>3</v>
      </c>
      <c r="D11" s="112">
        <v>2960160</v>
      </c>
      <c r="E11" s="144">
        <v>1727055</v>
      </c>
      <c r="F11" s="125">
        <f t="shared" si="0"/>
        <v>58.343299010864278</v>
      </c>
      <c r="G11" s="25">
        <v>101252</v>
      </c>
      <c r="H11" s="140">
        <f t="shared" si="1"/>
        <v>3.4204907842819305</v>
      </c>
      <c r="I11" s="25">
        <v>485833</v>
      </c>
      <c r="J11" s="140">
        <f t="shared" si="2"/>
        <v>16.412389870817794</v>
      </c>
      <c r="K11" s="25">
        <v>52087</v>
      </c>
      <c r="L11" s="140">
        <f t="shared" si="5"/>
        <v>1.7596008323874386</v>
      </c>
      <c r="M11" s="25">
        <v>436474</v>
      </c>
      <c r="N11" s="226">
        <f>M11/D11*100</f>
        <v>14.744946219123289</v>
      </c>
      <c r="O11" s="25">
        <v>157459</v>
      </c>
      <c r="P11" s="143">
        <f t="shared" si="3"/>
        <v>5.3192732825252689</v>
      </c>
      <c r="Q11" s="156">
        <f>E11+G11+I11+K11+M11+O11</f>
        <v>2960160</v>
      </c>
      <c r="R11" s="155"/>
      <c r="S11" s="157">
        <f t="shared" si="4"/>
        <v>100</v>
      </c>
    </row>
    <row r="12" spans="1:20" ht="21.95" customHeight="1">
      <c r="B12" s="332"/>
      <c r="C12" s="93" t="s">
        <v>5</v>
      </c>
      <c r="D12" s="24">
        <v>947217</v>
      </c>
      <c r="E12" s="24">
        <v>522239</v>
      </c>
      <c r="F12" s="130">
        <f t="shared" ref="F12" si="13">E12/D12*100</f>
        <v>55.134040035176731</v>
      </c>
      <c r="G12" s="131">
        <v>24690</v>
      </c>
      <c r="H12" s="130">
        <f t="shared" ref="H12" si="14">G12/D12*100</f>
        <v>2.606583285561809</v>
      </c>
      <c r="I12" s="131">
        <v>219647</v>
      </c>
      <c r="J12" s="130">
        <f t="shared" ref="J12" si="15">I12/D12*100</f>
        <v>23.188667433122507</v>
      </c>
      <c r="K12" s="131">
        <v>32136</v>
      </c>
      <c r="L12" s="130">
        <f t="shared" ref="L12" si="16">K12/D12*100</f>
        <v>3.3926755959827579</v>
      </c>
      <c r="M12" s="131">
        <v>94307</v>
      </c>
      <c r="N12" s="132">
        <f>M12/D12*100</f>
        <v>9.95621911346608</v>
      </c>
      <c r="O12" s="131">
        <v>54198</v>
      </c>
      <c r="P12" s="132">
        <f t="shared" ref="P12" si="17">O12/D12*100</f>
        <v>5.7218145366901147</v>
      </c>
      <c r="Q12" s="227">
        <f>E12+G12+I12+K12+M12+O12</f>
        <v>947217</v>
      </c>
      <c r="R12" s="155"/>
      <c r="S12" s="157">
        <f t="shared" ref="S12" si="18">F12+H12+J12+L12+N12+P12</f>
        <v>100</v>
      </c>
    </row>
    <row r="13" spans="1:20" ht="21.95" customHeight="1">
      <c r="B13" s="332"/>
      <c r="C13" s="91" t="s">
        <v>4</v>
      </c>
      <c r="D13" s="235">
        <v>1921427</v>
      </c>
      <c r="E13" s="235">
        <v>797064</v>
      </c>
      <c r="F13" s="137">
        <f t="shared" si="0"/>
        <v>41.482918684914907</v>
      </c>
      <c r="G13" s="147">
        <v>73649</v>
      </c>
      <c r="H13" s="137">
        <f t="shared" si="1"/>
        <v>3.833036592074536</v>
      </c>
      <c r="I13" s="147">
        <v>281317</v>
      </c>
      <c r="J13" s="137">
        <f t="shared" si="2"/>
        <v>14.64104543133827</v>
      </c>
      <c r="K13" s="147">
        <v>62667</v>
      </c>
      <c r="L13" s="137">
        <f t="shared" si="5"/>
        <v>3.2614822212865748</v>
      </c>
      <c r="M13" s="147">
        <v>432520</v>
      </c>
      <c r="N13" s="138">
        <f t="shared" ref="N13" si="19">M13/D13*100</f>
        <v>22.510352982444818</v>
      </c>
      <c r="O13" s="147">
        <v>274210</v>
      </c>
      <c r="P13" s="138">
        <f t="shared" si="3"/>
        <v>14.271164087940891</v>
      </c>
      <c r="Q13" s="227">
        <f>E13+G13+I13+K13+M13+O13</f>
        <v>1921427</v>
      </c>
      <c r="R13" s="155"/>
      <c r="S13" s="157">
        <f t="shared" si="4"/>
        <v>100</v>
      </c>
    </row>
    <row r="14" spans="1:20" ht="21.95" customHeight="1">
      <c r="A14" s="96"/>
      <c r="B14" s="340" t="s">
        <v>22</v>
      </c>
      <c r="C14" s="90" t="s">
        <v>8</v>
      </c>
      <c r="D14" s="126">
        <v>1987730</v>
      </c>
      <c r="E14" s="126">
        <v>1549550</v>
      </c>
      <c r="F14" s="175">
        <f>E14/D14*100</f>
        <v>77.955758578881444</v>
      </c>
      <c r="G14" s="126">
        <v>92534</v>
      </c>
      <c r="H14" s="175">
        <f>G14/D14*100</f>
        <v>4.6552600202240741</v>
      </c>
      <c r="I14" s="126">
        <v>133284</v>
      </c>
      <c r="J14" s="142">
        <f t="shared" si="2"/>
        <v>6.7053372439918908</v>
      </c>
      <c r="K14" s="126">
        <v>20900</v>
      </c>
      <c r="L14" s="142">
        <f t="shared" si="5"/>
        <v>1.0514506497361311</v>
      </c>
      <c r="M14" s="128">
        <v>138798</v>
      </c>
      <c r="N14" s="142">
        <f>M14/D14*100</f>
        <v>6.9827391044055274</v>
      </c>
      <c r="O14" s="128">
        <v>52664</v>
      </c>
      <c r="P14" s="236">
        <f t="shared" si="3"/>
        <v>2.6494544027609384</v>
      </c>
      <c r="Q14" s="227">
        <f t="shared" ref="Q14:Q18" si="20">E14+G14+I14+K14+M14+O14</f>
        <v>1987730</v>
      </c>
      <c r="R14" s="155"/>
      <c r="S14" s="157">
        <f t="shared" si="4"/>
        <v>100</v>
      </c>
      <c r="T14" s="173"/>
    </row>
    <row r="15" spans="1:20" s="94" customFormat="1" ht="21.95" customHeight="1">
      <c r="A15" s="96"/>
      <c r="B15" s="341"/>
      <c r="C15" s="91" t="s">
        <v>6</v>
      </c>
      <c r="D15" s="131">
        <v>3004512</v>
      </c>
      <c r="E15" s="131">
        <v>1999750</v>
      </c>
      <c r="F15" s="141">
        <f>E15/D15*100</f>
        <v>66.558229755780644</v>
      </c>
      <c r="G15" s="131">
        <v>162500</v>
      </c>
      <c r="H15" s="141">
        <f>G15/D15*100</f>
        <v>5.4085322341864499</v>
      </c>
      <c r="I15" s="131">
        <v>583264</v>
      </c>
      <c r="J15" s="142">
        <f>I15/D15*100</f>
        <v>19.412936277172467</v>
      </c>
      <c r="K15" s="131">
        <v>13931</v>
      </c>
      <c r="L15" s="142">
        <f>K15/D15*100</f>
        <v>0.46366930802739348</v>
      </c>
      <c r="M15" s="131">
        <v>132419</v>
      </c>
      <c r="N15" s="141">
        <f>M15/D15*100</f>
        <v>4.4073380302691412</v>
      </c>
      <c r="O15" s="131">
        <v>112648</v>
      </c>
      <c r="P15" s="132">
        <f t="shared" si="3"/>
        <v>3.7492943945639094</v>
      </c>
      <c r="Q15" s="227">
        <f t="shared" si="20"/>
        <v>3004512</v>
      </c>
      <c r="R15" s="155"/>
      <c r="S15" s="157">
        <f t="shared" si="4"/>
        <v>100</v>
      </c>
    </row>
    <row r="16" spans="1:20" ht="21.95" customHeight="1">
      <c r="A16" s="96"/>
      <c r="B16" s="341"/>
      <c r="C16" s="91" t="s">
        <v>11</v>
      </c>
      <c r="D16" s="131">
        <v>1780817</v>
      </c>
      <c r="E16" s="24">
        <v>1018909</v>
      </c>
      <c r="F16" s="130">
        <f t="shared" si="0"/>
        <v>57.215817234449126</v>
      </c>
      <c r="G16" s="131">
        <v>39687</v>
      </c>
      <c r="H16" s="130">
        <f t="shared" si="1"/>
        <v>2.2285838466276995</v>
      </c>
      <c r="I16" s="131">
        <v>104039</v>
      </c>
      <c r="J16" s="127">
        <f t="shared" si="2"/>
        <v>5.842206133476938</v>
      </c>
      <c r="K16" s="131">
        <v>110849</v>
      </c>
      <c r="L16" s="127">
        <f t="shared" si="5"/>
        <v>6.2246148818210969</v>
      </c>
      <c r="M16" s="131">
        <v>51387</v>
      </c>
      <c r="N16" s="141">
        <f>M16/D16*100</f>
        <v>2.8855856609634789</v>
      </c>
      <c r="O16" s="131">
        <v>455946</v>
      </c>
      <c r="P16" s="132">
        <f t="shared" si="3"/>
        <v>25.603192242661656</v>
      </c>
      <c r="Q16" s="227">
        <f t="shared" si="20"/>
        <v>1780817</v>
      </c>
      <c r="R16" s="155"/>
      <c r="S16" s="157">
        <f t="shared" si="4"/>
        <v>100</v>
      </c>
    </row>
    <row r="17" spans="1:19" ht="21.95" customHeight="1">
      <c r="A17" s="96"/>
      <c r="B17" s="341"/>
      <c r="C17" s="95" t="s">
        <v>7</v>
      </c>
      <c r="D17" s="131">
        <v>2083224</v>
      </c>
      <c r="E17" s="23">
        <v>967938</v>
      </c>
      <c r="F17" s="133">
        <f t="shared" si="0"/>
        <v>46.463462402506885</v>
      </c>
      <c r="G17" s="134">
        <v>175306</v>
      </c>
      <c r="H17" s="133">
        <f t="shared" si="1"/>
        <v>8.4151296260027717</v>
      </c>
      <c r="I17" s="134">
        <v>693582</v>
      </c>
      <c r="J17" s="133">
        <f t="shared" si="2"/>
        <v>33.29368325249709</v>
      </c>
      <c r="K17" s="134">
        <v>13230</v>
      </c>
      <c r="L17" s="133">
        <f t="shared" si="5"/>
        <v>0.63507332864828747</v>
      </c>
      <c r="M17" s="134">
        <v>180564</v>
      </c>
      <c r="N17" s="135">
        <f t="shared" ref="N17:N23" si="21">M17/D17*100</f>
        <v>8.6675268718102334</v>
      </c>
      <c r="O17" s="134">
        <v>52604</v>
      </c>
      <c r="P17" s="132">
        <f t="shared" si="3"/>
        <v>2.5251245185347324</v>
      </c>
      <c r="Q17" s="227">
        <f t="shared" si="20"/>
        <v>2083224</v>
      </c>
      <c r="R17" s="159"/>
      <c r="S17" s="157">
        <f t="shared" si="4"/>
        <v>100.00000000000001</v>
      </c>
    </row>
    <row r="18" spans="1:19" ht="21.95" customHeight="1">
      <c r="B18" s="342"/>
      <c r="C18" s="93" t="s">
        <v>9</v>
      </c>
      <c r="D18" s="147">
        <v>1137656</v>
      </c>
      <c r="E18" s="235">
        <v>873002</v>
      </c>
      <c r="F18" s="137">
        <f t="shared" si="0"/>
        <v>76.736904653076152</v>
      </c>
      <c r="G18" s="147">
        <v>38562</v>
      </c>
      <c r="H18" s="137">
        <f t="shared" si="1"/>
        <v>3.3896010744900043</v>
      </c>
      <c r="I18" s="147">
        <v>88561</v>
      </c>
      <c r="J18" s="137">
        <f t="shared" si="2"/>
        <v>7.784514826977575</v>
      </c>
      <c r="K18" s="147">
        <v>21877</v>
      </c>
      <c r="L18" s="137">
        <f t="shared" si="5"/>
        <v>1.9229890230438726</v>
      </c>
      <c r="M18" s="147">
        <v>65708</v>
      </c>
      <c r="N18" s="138">
        <f t="shared" si="21"/>
        <v>5.7757353716765003</v>
      </c>
      <c r="O18" s="147">
        <v>49946</v>
      </c>
      <c r="P18" s="138">
        <f t="shared" si="3"/>
        <v>4.3902550507358997</v>
      </c>
      <c r="Q18" s="227">
        <f t="shared" si="20"/>
        <v>1137656</v>
      </c>
      <c r="R18" s="155"/>
      <c r="S18" s="157">
        <f t="shared" si="4"/>
        <v>100</v>
      </c>
    </row>
    <row r="19" spans="1:19" ht="21.95" customHeight="1">
      <c r="B19" s="331" t="s">
        <v>23</v>
      </c>
      <c r="C19" s="90" t="s">
        <v>13</v>
      </c>
      <c r="D19" s="128">
        <v>521055</v>
      </c>
      <c r="E19" s="25">
        <v>410154</v>
      </c>
      <c r="F19" s="125">
        <f t="shared" si="0"/>
        <v>78.716066442122241</v>
      </c>
      <c r="G19" s="139">
        <v>22311</v>
      </c>
      <c r="H19" s="140">
        <f t="shared" si="1"/>
        <v>4.2818896277744187</v>
      </c>
      <c r="I19" s="139">
        <v>38274</v>
      </c>
      <c r="J19" s="127">
        <f t="shared" si="2"/>
        <v>7.3454817629616835</v>
      </c>
      <c r="K19" s="139">
        <v>12783</v>
      </c>
      <c r="L19" s="140">
        <f t="shared" si="5"/>
        <v>2.4532918789763074</v>
      </c>
      <c r="M19" s="139">
        <v>24318</v>
      </c>
      <c r="N19" s="143">
        <f t="shared" si="21"/>
        <v>4.6670696951377497</v>
      </c>
      <c r="O19" s="139">
        <v>13215</v>
      </c>
      <c r="P19" s="135">
        <f t="shared" si="3"/>
        <v>2.5362005930276075</v>
      </c>
      <c r="Q19" s="156">
        <f t="shared" ref="Q19:Q22" si="22">E19+G19+I19+K19+M19+O19</f>
        <v>521055</v>
      </c>
      <c r="R19" s="155"/>
      <c r="S19" s="157">
        <f t="shared" si="4"/>
        <v>100</v>
      </c>
    </row>
    <row r="20" spans="1:19" ht="21.95" customHeight="1">
      <c r="B20" s="332"/>
      <c r="C20" s="93" t="s">
        <v>14</v>
      </c>
      <c r="D20" s="131">
        <v>2539901</v>
      </c>
      <c r="E20" s="24">
        <v>1875378</v>
      </c>
      <c r="F20" s="130">
        <f t="shared" si="0"/>
        <v>73.836657413025151</v>
      </c>
      <c r="G20" s="131">
        <v>66835</v>
      </c>
      <c r="H20" s="130">
        <f>G20/D20*100</f>
        <v>2.6314017751085572</v>
      </c>
      <c r="I20" s="131">
        <v>230662</v>
      </c>
      <c r="J20" s="127">
        <f t="shared" si="2"/>
        <v>9.0815350677053939</v>
      </c>
      <c r="K20" s="108">
        <v>3658</v>
      </c>
      <c r="L20" s="141">
        <f>K20/D20*100</f>
        <v>0.14402136146251368</v>
      </c>
      <c r="M20" s="131">
        <v>124845</v>
      </c>
      <c r="N20" s="132">
        <f t="shared" si="21"/>
        <v>4.9153490628178025</v>
      </c>
      <c r="O20" s="131">
        <v>238523</v>
      </c>
      <c r="P20" s="132">
        <f t="shared" si="3"/>
        <v>9.3910353198805776</v>
      </c>
      <c r="Q20" s="227">
        <f t="shared" si="22"/>
        <v>2539901</v>
      </c>
      <c r="R20" s="155"/>
      <c r="S20" s="157">
        <f t="shared" si="4"/>
        <v>99.999999999999986</v>
      </c>
    </row>
    <row r="21" spans="1:19" ht="21.95" customHeight="1">
      <c r="B21" s="332"/>
      <c r="C21" s="91" t="s">
        <v>12</v>
      </c>
      <c r="D21" s="131">
        <v>4985935</v>
      </c>
      <c r="E21" s="24">
        <v>2113770</v>
      </c>
      <c r="F21" s="130">
        <f t="shared" si="0"/>
        <v>42.394656167800022</v>
      </c>
      <c r="G21" s="131">
        <v>166305</v>
      </c>
      <c r="H21" s="130">
        <f t="shared" si="1"/>
        <v>3.3354827128713072</v>
      </c>
      <c r="I21" s="131">
        <v>358064</v>
      </c>
      <c r="J21" s="127">
        <f t="shared" si="2"/>
        <v>7.1814815074805427</v>
      </c>
      <c r="K21" s="131">
        <v>14435</v>
      </c>
      <c r="L21" s="127">
        <f>K21/D21*100</f>
        <v>0.28951440401850409</v>
      </c>
      <c r="M21" s="131">
        <v>1782468</v>
      </c>
      <c r="N21" s="132">
        <f t="shared" si="21"/>
        <v>35.749924537724617</v>
      </c>
      <c r="O21" s="131">
        <v>550893</v>
      </c>
      <c r="P21" s="132">
        <f t="shared" si="3"/>
        <v>11.048940670105004</v>
      </c>
      <c r="Q21" s="227">
        <f t="shared" si="22"/>
        <v>4985935</v>
      </c>
      <c r="R21" s="159"/>
      <c r="S21" s="157">
        <f t="shared" si="4"/>
        <v>100</v>
      </c>
    </row>
    <row r="22" spans="1:19" ht="21.95" customHeight="1" thickBot="1">
      <c r="B22" s="332"/>
      <c r="C22" s="93" t="s">
        <v>15</v>
      </c>
      <c r="D22" s="131">
        <v>1564430</v>
      </c>
      <c r="E22" s="23">
        <v>1185843</v>
      </c>
      <c r="F22" s="133">
        <f t="shared" si="0"/>
        <v>75.800323440486309</v>
      </c>
      <c r="G22" s="126">
        <v>27548</v>
      </c>
      <c r="H22" s="125">
        <f t="shared" si="1"/>
        <v>1.7608969400995891</v>
      </c>
      <c r="I22" s="126">
        <v>242608</v>
      </c>
      <c r="J22" s="125">
        <f t="shared" si="2"/>
        <v>15.507756818777446</v>
      </c>
      <c r="K22" s="126">
        <v>11319</v>
      </c>
      <c r="L22" s="125">
        <f>K22/D22*100</f>
        <v>0.72352230524855699</v>
      </c>
      <c r="M22" s="126">
        <v>31427</v>
      </c>
      <c r="N22" s="143">
        <f t="shared" si="21"/>
        <v>2.0088466725900167</v>
      </c>
      <c r="O22" s="126">
        <v>65685</v>
      </c>
      <c r="P22" s="237">
        <f t="shared" si="3"/>
        <v>4.1986538227980796</v>
      </c>
      <c r="Q22" s="238">
        <f t="shared" si="22"/>
        <v>1564430</v>
      </c>
      <c r="R22" s="159"/>
      <c r="S22" s="157">
        <f t="shared" si="4"/>
        <v>99.999999999999986</v>
      </c>
    </row>
    <row r="23" spans="1:19" ht="21.95" customHeight="1" thickTop="1" thickBot="1">
      <c r="B23" s="333" t="s">
        <v>62</v>
      </c>
      <c r="C23" s="333"/>
      <c r="D23" s="213">
        <f>SUM(D8:D22)</f>
        <v>39593993</v>
      </c>
      <c r="E23" s="213">
        <f>SUM(E8:E22)</f>
        <v>23345053</v>
      </c>
      <c r="F23" s="214">
        <f t="shared" si="0"/>
        <v>58.96109796251163</v>
      </c>
      <c r="G23" s="211">
        <f>SUM(G8:G22)</f>
        <v>2311433</v>
      </c>
      <c r="H23" s="214">
        <f t="shared" si="1"/>
        <v>5.8378375729873975</v>
      </c>
      <c r="I23" s="211">
        <f>SUM(I8:I22)</f>
        <v>5884505</v>
      </c>
      <c r="J23" s="214">
        <f t="shared" si="2"/>
        <v>14.862115573945776</v>
      </c>
      <c r="K23" s="211">
        <f>SUM(K8:K22)</f>
        <v>504121</v>
      </c>
      <c r="L23" s="214">
        <f>K23/D23*100</f>
        <v>1.2732259663732324</v>
      </c>
      <c r="M23" s="211">
        <f>SUM(M8:M22)</f>
        <v>4783529</v>
      </c>
      <c r="N23" s="214">
        <f t="shared" si="21"/>
        <v>12.081451345409896</v>
      </c>
      <c r="O23" s="211">
        <f>SUM(O8:O22)</f>
        <v>2765352</v>
      </c>
      <c r="P23" s="214">
        <f t="shared" si="3"/>
        <v>6.9842715787720628</v>
      </c>
      <c r="Q23" s="239">
        <f>SUM(Q8:Q22)</f>
        <v>39593993</v>
      </c>
      <c r="R23" s="159"/>
      <c r="S23" s="157">
        <f t="shared" si="4"/>
        <v>99.999999999999986</v>
      </c>
    </row>
    <row r="24" spans="1:19" ht="7.5" customHeight="1" thickTop="1">
      <c r="B24" s="350" t="s">
        <v>35</v>
      </c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47"/>
      <c r="P24" s="10"/>
    </row>
    <row r="25" spans="1:19" s="99" customFormat="1" ht="18.75" customHeight="1">
      <c r="B25" s="310" t="s">
        <v>127</v>
      </c>
      <c r="C25" s="310"/>
      <c r="D25" s="310"/>
      <c r="E25" s="310"/>
      <c r="F25" s="310"/>
      <c r="G25" s="310"/>
      <c r="H25" s="310"/>
      <c r="I25" s="10"/>
      <c r="J25" s="10"/>
      <c r="K25" s="10"/>
      <c r="L25" s="10"/>
      <c r="M25" s="10"/>
      <c r="N25" s="10"/>
      <c r="O25" s="10"/>
      <c r="P25" s="10"/>
      <c r="Q25" s="207"/>
      <c r="R25" s="154"/>
      <c r="S25" s="154"/>
    </row>
    <row r="26" spans="1:19" s="99" customFormat="1" ht="8.25" customHeight="1">
      <c r="B26" s="225"/>
      <c r="C26" s="225"/>
      <c r="D26" s="225"/>
      <c r="E26" s="225"/>
      <c r="F26" s="225"/>
      <c r="G26" s="225"/>
      <c r="H26" s="225"/>
      <c r="I26" s="10"/>
      <c r="J26" s="10"/>
      <c r="K26" s="10"/>
      <c r="L26" s="10"/>
      <c r="M26" s="10"/>
      <c r="N26" s="10"/>
      <c r="O26" s="10"/>
      <c r="P26" s="10"/>
      <c r="Q26" s="207"/>
      <c r="R26" s="154"/>
      <c r="S26" s="154"/>
    </row>
    <row r="27" spans="1:19" s="99" customFormat="1" ht="15.75" customHeight="1"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223"/>
      <c r="P27" s="223"/>
      <c r="Q27" s="207"/>
      <c r="R27" s="154"/>
      <c r="S27" s="154"/>
    </row>
    <row r="28" spans="1:19" s="209" customFormat="1" ht="17.25" customHeight="1">
      <c r="B28" s="309" t="s">
        <v>67</v>
      </c>
      <c r="C28" s="309"/>
      <c r="D28" s="309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24">
        <v>18</v>
      </c>
      <c r="P28" s="224"/>
      <c r="Q28" s="208"/>
      <c r="R28" s="158"/>
      <c r="S28" s="158"/>
    </row>
    <row r="29" spans="1:19" s="99" customFormat="1"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7"/>
      <c r="R29" s="154"/>
      <c r="S29" s="154"/>
    </row>
  </sheetData>
  <mergeCells count="15">
    <mergeCell ref="B5:B10"/>
    <mergeCell ref="B14:B18"/>
    <mergeCell ref="E3:N3"/>
    <mergeCell ref="B1:P1"/>
    <mergeCell ref="B28:D28"/>
    <mergeCell ref="B3:B4"/>
    <mergeCell ref="B11:B13"/>
    <mergeCell ref="B24:N24"/>
    <mergeCell ref="B27:H27"/>
    <mergeCell ref="I27:N27"/>
    <mergeCell ref="D3:D4"/>
    <mergeCell ref="B19:B22"/>
    <mergeCell ref="B23:C23"/>
    <mergeCell ref="B25:H25"/>
    <mergeCell ref="C3:C4"/>
  </mergeCells>
  <printOptions horizontalCentered="1"/>
  <pageMargins left="0.55118110236220474" right="0.55118110236220474" top="0.59055118110236227" bottom="0.23622047244094491" header="0.51181102362204722" footer="0.51181102362204722"/>
  <pageSetup paperSize="9" scale="95" orientation="landscape" r:id="rId1"/>
  <headerFooter alignWithMargins="0"/>
  <ignoredErrors>
    <ignoredError sqref="F23 H23 N23 L23 J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56426E"/>
  </sheetPr>
  <dimension ref="A1:F32"/>
  <sheetViews>
    <sheetView rightToLeft="1" tabSelected="1" view="pageBreakPreview" workbookViewId="0">
      <selection activeCell="G9" sqref="G9"/>
    </sheetView>
  </sheetViews>
  <sheetFormatPr defaultRowHeight="12.75"/>
  <cols>
    <col min="1" max="1" width="12.28515625" customWidth="1"/>
    <col min="2" max="2" width="15.7109375" customWidth="1"/>
    <col min="3" max="3" width="20.42578125" customWidth="1"/>
    <col min="4" max="4" width="15" customWidth="1"/>
    <col min="5" max="5" width="23.28515625" customWidth="1"/>
    <col min="6" max="6" width="18.42578125" customWidth="1"/>
  </cols>
  <sheetData>
    <row r="1" spans="1:6" ht="22.5" customHeight="1">
      <c r="A1" s="307" t="s">
        <v>119</v>
      </c>
      <c r="B1" s="308"/>
      <c r="C1" s="308"/>
      <c r="D1" s="308"/>
      <c r="E1" s="308"/>
      <c r="F1" s="308"/>
    </row>
    <row r="2" spans="1:6" ht="18" customHeight="1" thickBot="1">
      <c r="A2" s="216" t="s">
        <v>126</v>
      </c>
      <c r="B2" s="75"/>
      <c r="C2" s="75"/>
      <c r="D2" s="75"/>
      <c r="E2" s="75"/>
      <c r="F2" s="75"/>
    </row>
    <row r="3" spans="1:6" ht="39" customHeight="1" thickTop="1">
      <c r="A3" s="240" t="s">
        <v>130</v>
      </c>
      <c r="B3" s="240" t="s">
        <v>16</v>
      </c>
      <c r="C3" s="293" t="s">
        <v>142</v>
      </c>
      <c r="D3" s="240" t="s">
        <v>84</v>
      </c>
      <c r="E3" s="293" t="s">
        <v>147</v>
      </c>
      <c r="F3" s="293" t="s">
        <v>148</v>
      </c>
    </row>
    <row r="4" spans="1:6" ht="24.95" customHeight="1">
      <c r="A4" s="337" t="s">
        <v>156</v>
      </c>
      <c r="B4" s="243" t="s">
        <v>17</v>
      </c>
      <c r="C4" s="25">
        <v>9991941</v>
      </c>
      <c r="D4" s="244">
        <v>8126755</v>
      </c>
      <c r="E4" s="245">
        <f>C4/D4</f>
        <v>1.2295117793018246</v>
      </c>
      <c r="F4" s="246">
        <f>E4/8760</f>
        <v>1.4035522594769688E-4</v>
      </c>
    </row>
    <row r="5" spans="1:6" ht="24.95" customHeight="1">
      <c r="A5" s="338"/>
      <c r="B5" s="91" t="s">
        <v>10</v>
      </c>
      <c r="C5" s="252">
        <v>2910924</v>
      </c>
      <c r="D5" s="59">
        <v>1637226</v>
      </c>
      <c r="E5" s="182">
        <f t="shared" ref="E5:E19" si="0">C5/D5</f>
        <v>1.7779610145453346</v>
      </c>
      <c r="F5" s="178">
        <f>E5/8760</f>
        <v>2.0296358613531218E-4</v>
      </c>
    </row>
    <row r="6" spans="1:6" ht="24.95" customHeight="1">
      <c r="A6" s="339"/>
      <c r="B6" s="92" t="s">
        <v>71</v>
      </c>
      <c r="C6" s="79">
        <v>1257064</v>
      </c>
      <c r="D6" s="60">
        <v>1771656</v>
      </c>
      <c r="E6" s="247">
        <f t="shared" si="0"/>
        <v>0.70954180721313842</v>
      </c>
      <c r="F6" s="179">
        <f>E6/8760</f>
        <v>8.0997923197846848E-5</v>
      </c>
    </row>
    <row r="7" spans="1:6" ht="24.95" customHeight="1">
      <c r="A7" s="331" t="s">
        <v>21</v>
      </c>
      <c r="B7" s="90" t="s">
        <v>3</v>
      </c>
      <c r="C7" s="112">
        <v>2960160</v>
      </c>
      <c r="D7" s="58">
        <v>3729998</v>
      </c>
      <c r="E7" s="248">
        <f t="shared" si="0"/>
        <v>0.7936090046160883</v>
      </c>
      <c r="F7" s="180">
        <f>E7/8760</f>
        <v>9.0594635230147069E-5</v>
      </c>
    </row>
    <row r="8" spans="1:6" ht="24.95" customHeight="1">
      <c r="A8" s="332"/>
      <c r="B8" s="93" t="s">
        <v>5</v>
      </c>
      <c r="C8" s="24">
        <v>947217</v>
      </c>
      <c r="D8" s="61">
        <v>1595235</v>
      </c>
      <c r="E8" s="182">
        <f t="shared" si="0"/>
        <v>0.59377897300397742</v>
      </c>
      <c r="F8" s="178">
        <f t="shared" ref="F8:F19" si="1">E8/8760</f>
        <v>6.7782987785842172E-5</v>
      </c>
    </row>
    <row r="9" spans="1:6" ht="24.95" customHeight="1">
      <c r="A9" s="332"/>
      <c r="B9" s="91" t="s">
        <v>4</v>
      </c>
      <c r="C9" s="235">
        <v>1921427</v>
      </c>
      <c r="D9" s="250">
        <v>1597876</v>
      </c>
      <c r="E9" s="251">
        <f t="shared" si="0"/>
        <v>1.2024881780563699</v>
      </c>
      <c r="F9" s="179">
        <f t="shared" si="1"/>
        <v>1.3727033996077282E-4</v>
      </c>
    </row>
    <row r="10" spans="1:6" ht="24.95" customHeight="1">
      <c r="A10" s="340" t="s">
        <v>22</v>
      </c>
      <c r="B10" s="90" t="s">
        <v>8</v>
      </c>
      <c r="C10" s="126">
        <v>1987730</v>
      </c>
      <c r="D10" s="160">
        <v>2065042</v>
      </c>
      <c r="E10" s="184">
        <f t="shared" si="0"/>
        <v>0.96256153627868102</v>
      </c>
      <c r="F10" s="176">
        <f t="shared" si="1"/>
        <v>1.0988145391309144E-4</v>
      </c>
    </row>
    <row r="11" spans="1:6" ht="24.95" customHeight="1">
      <c r="A11" s="341"/>
      <c r="B11" s="93" t="s">
        <v>6</v>
      </c>
      <c r="C11" s="131">
        <v>3004512</v>
      </c>
      <c r="D11" s="61">
        <v>1471592</v>
      </c>
      <c r="E11" s="183">
        <f t="shared" si="0"/>
        <v>2.0416745945887174</v>
      </c>
      <c r="F11" s="177">
        <f t="shared" si="1"/>
        <v>2.3306787609460243E-4</v>
      </c>
    </row>
    <row r="12" spans="1:6" ht="24.95" customHeight="1">
      <c r="A12" s="341"/>
      <c r="B12" s="91" t="s">
        <v>11</v>
      </c>
      <c r="C12" s="131">
        <v>1780817</v>
      </c>
      <c r="D12" s="59">
        <v>1378723</v>
      </c>
      <c r="E12" s="182">
        <f t="shared" si="0"/>
        <v>1.2916423385988338</v>
      </c>
      <c r="F12" s="178">
        <f t="shared" ref="F12" si="2">E12/8760</f>
        <v>1.4744775554781207E-4</v>
      </c>
    </row>
    <row r="13" spans="1:6" ht="24.95" customHeight="1">
      <c r="A13" s="341"/>
      <c r="B13" s="95" t="s">
        <v>7</v>
      </c>
      <c r="C13" s="131">
        <v>2083224</v>
      </c>
      <c r="D13" s="59">
        <v>1218732</v>
      </c>
      <c r="E13" s="184">
        <f t="shared" si="0"/>
        <v>1.7093372455962426</v>
      </c>
      <c r="F13" s="178">
        <f t="shared" si="1"/>
        <v>1.9512982255664868E-4</v>
      </c>
    </row>
    <row r="14" spans="1:6" ht="24.95" customHeight="1">
      <c r="A14" s="342"/>
      <c r="B14" s="93" t="s">
        <v>9</v>
      </c>
      <c r="C14" s="147">
        <v>1137656</v>
      </c>
      <c r="D14" s="61">
        <v>1291048</v>
      </c>
      <c r="E14" s="183">
        <f t="shared" si="0"/>
        <v>0.88118799610858778</v>
      </c>
      <c r="F14" s="179">
        <f t="shared" si="1"/>
        <v>1.0059223699869724E-4</v>
      </c>
    </row>
    <row r="15" spans="1:6" ht="24.95" customHeight="1">
      <c r="A15" s="331" t="s">
        <v>23</v>
      </c>
      <c r="B15" s="90" t="s">
        <v>13</v>
      </c>
      <c r="C15" s="128">
        <v>521055</v>
      </c>
      <c r="D15" s="58">
        <v>814371</v>
      </c>
      <c r="E15" s="181">
        <f t="shared" si="0"/>
        <v>0.63982509200352178</v>
      </c>
      <c r="F15" s="176">
        <f>E15/8760</f>
        <v>7.3039394064328968E-5</v>
      </c>
    </row>
    <row r="16" spans="1:6" ht="24.95" customHeight="1">
      <c r="A16" s="332"/>
      <c r="B16" s="93" t="s">
        <v>14</v>
      </c>
      <c r="C16" s="131">
        <v>2539901</v>
      </c>
      <c r="D16" s="59">
        <v>2095172</v>
      </c>
      <c r="E16" s="182">
        <f t="shared" si="0"/>
        <v>1.2122637186827621</v>
      </c>
      <c r="F16" s="178">
        <f t="shared" si="1"/>
        <v>1.3838626925602308E-4</v>
      </c>
    </row>
    <row r="17" spans="1:6" ht="24.95" customHeight="1">
      <c r="A17" s="332"/>
      <c r="B17" s="91" t="s">
        <v>12</v>
      </c>
      <c r="C17" s="131">
        <v>4985935</v>
      </c>
      <c r="D17" s="160">
        <v>2908491</v>
      </c>
      <c r="E17" s="182">
        <f t="shared" si="0"/>
        <v>1.7142686705924137</v>
      </c>
      <c r="F17" s="178">
        <f t="shared" si="1"/>
        <v>1.9569277061557235E-4</v>
      </c>
    </row>
    <row r="18" spans="1:6" ht="24.95" customHeight="1" thickBot="1">
      <c r="A18" s="332"/>
      <c r="B18" s="93" t="s">
        <v>15</v>
      </c>
      <c r="C18" s="131">
        <v>1564430</v>
      </c>
      <c r="D18" s="59">
        <v>1112673</v>
      </c>
      <c r="E18" s="183">
        <f t="shared" si="0"/>
        <v>1.4060105709404291</v>
      </c>
      <c r="F18" s="177">
        <f t="shared" si="1"/>
        <v>1.6050348983338232E-4</v>
      </c>
    </row>
    <row r="19" spans="1:6" s="83" customFormat="1" ht="24.95" customHeight="1" thickTop="1" thickBot="1">
      <c r="A19" s="333" t="s">
        <v>62</v>
      </c>
      <c r="B19" s="333"/>
      <c r="C19" s="249">
        <f>SUM(C4:C18)</f>
        <v>39593993</v>
      </c>
      <c r="D19" s="249">
        <f>SUM(D4:D18)</f>
        <v>32814590</v>
      </c>
      <c r="E19" s="300">
        <f t="shared" si="0"/>
        <v>1.2065972178838742</v>
      </c>
      <c r="F19" s="301">
        <f t="shared" si="1"/>
        <v>1.3773940843423221E-4</v>
      </c>
    </row>
    <row r="20" spans="1:6" s="74" customFormat="1" ht="6" customHeight="1" thickTop="1">
      <c r="A20" s="71"/>
      <c r="B20" s="71"/>
      <c r="C20" s="72"/>
      <c r="D20" s="73"/>
      <c r="E20" s="310"/>
      <c r="F20" s="310"/>
    </row>
    <row r="21" spans="1:6" ht="16.5" customHeight="1">
      <c r="A21" s="362" t="s">
        <v>128</v>
      </c>
      <c r="B21" s="362"/>
      <c r="C21" s="362"/>
      <c r="D21" s="362"/>
      <c r="E21" s="362"/>
      <c r="F21" s="362"/>
    </row>
    <row r="22" spans="1:6" ht="17.25" customHeight="1">
      <c r="A22" s="362" t="s">
        <v>111</v>
      </c>
      <c r="B22" s="362"/>
      <c r="C22" s="362"/>
      <c r="D22" s="362"/>
      <c r="E22" s="198"/>
      <c r="F22" s="198"/>
    </row>
    <row r="23" spans="1:6" ht="15" customHeight="1">
      <c r="A23" s="310" t="s">
        <v>113</v>
      </c>
      <c r="B23" s="310"/>
      <c r="C23" s="310"/>
      <c r="D23" s="310"/>
      <c r="E23" s="310"/>
      <c r="F23" s="310"/>
    </row>
    <row r="24" spans="1:6" ht="6" customHeight="1">
      <c r="A24" s="198"/>
      <c r="B24" s="198"/>
      <c r="C24" s="198"/>
      <c r="D24" s="198"/>
      <c r="E24" s="205"/>
      <c r="F24" s="205"/>
    </row>
    <row r="25" spans="1:6">
      <c r="A25" s="310" t="s">
        <v>127</v>
      </c>
      <c r="B25" s="310"/>
      <c r="C25" s="310"/>
      <c r="D25" s="310"/>
      <c r="E25" s="310"/>
      <c r="F25" s="310"/>
    </row>
    <row r="26" spans="1:6" ht="9.75" customHeight="1">
      <c r="A26" s="199"/>
      <c r="B26" s="199"/>
      <c r="C26" s="199"/>
      <c r="D26" s="199"/>
      <c r="E26" s="199"/>
      <c r="F26" s="199"/>
    </row>
    <row r="27" spans="1:6" ht="18" customHeight="1">
      <c r="A27" s="361" t="s">
        <v>67</v>
      </c>
      <c r="B27" s="361"/>
      <c r="C27" s="361"/>
      <c r="D27" s="78"/>
      <c r="E27" s="78"/>
      <c r="F27" s="78">
        <v>19</v>
      </c>
    </row>
    <row r="28" spans="1:6">
      <c r="A28" s="99"/>
      <c r="B28" s="99"/>
      <c r="C28" s="99"/>
      <c r="D28" s="99"/>
      <c r="E28" s="99"/>
      <c r="F28" s="99"/>
    </row>
    <row r="29" spans="1:6">
      <c r="A29" s="99"/>
      <c r="B29" s="99"/>
      <c r="C29" s="99"/>
      <c r="D29" s="99"/>
      <c r="E29" s="99"/>
      <c r="F29" s="99"/>
    </row>
    <row r="30" spans="1:6">
      <c r="A30" s="99"/>
      <c r="B30" s="99"/>
      <c r="C30" s="99"/>
      <c r="D30" s="99"/>
      <c r="E30" s="99"/>
      <c r="F30" s="99"/>
    </row>
    <row r="31" spans="1:6">
      <c r="A31" s="99"/>
      <c r="B31" s="99"/>
      <c r="C31" s="99"/>
      <c r="D31" s="99"/>
      <c r="E31" s="99"/>
      <c r="F31" s="99"/>
    </row>
    <row r="32" spans="1:6">
      <c r="A32" s="99"/>
      <c r="B32" s="99"/>
      <c r="C32" s="99"/>
      <c r="D32" s="99"/>
      <c r="E32" s="99"/>
      <c r="F32" s="99"/>
    </row>
  </sheetData>
  <mergeCells count="12">
    <mergeCell ref="A27:C27"/>
    <mergeCell ref="A23:F23"/>
    <mergeCell ref="E20:F20"/>
    <mergeCell ref="A22:D22"/>
    <mergeCell ref="A1:F1"/>
    <mergeCell ref="A15:A18"/>
    <mergeCell ref="A25:F25"/>
    <mergeCell ref="A7:A9"/>
    <mergeCell ref="A10:A14"/>
    <mergeCell ref="A4:A6"/>
    <mergeCell ref="A21:F21"/>
    <mergeCell ref="A19:B19"/>
  </mergeCells>
  <phoneticPr fontId="3" type="noConversion"/>
  <printOptions horizontalCentered="1"/>
  <pageMargins left="0.74803149606299213" right="0.74803149606299213" top="0.59055118110236227" bottom="0.19685039370078741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B1:I29"/>
  <sheetViews>
    <sheetView rightToLeft="1" view="pageBreakPreview" topLeftCell="A4" workbookViewId="0">
      <selection activeCell="N21" sqref="N21"/>
    </sheetView>
  </sheetViews>
  <sheetFormatPr defaultRowHeight="12.75"/>
  <cols>
    <col min="1" max="1" width="1.42578125" customWidth="1"/>
    <col min="2" max="2" width="13.85546875" style="8" customWidth="1"/>
    <col min="3" max="3" width="14.140625" style="8" customWidth="1"/>
    <col min="4" max="4" width="14" style="8" customWidth="1"/>
    <col min="5" max="5" width="15" style="8" customWidth="1"/>
    <col min="6" max="6" width="15.42578125" style="8" customWidth="1"/>
    <col min="7" max="7" width="16" style="8" customWidth="1"/>
    <col min="8" max="9" width="11.7109375" customWidth="1"/>
  </cols>
  <sheetData>
    <row r="1" spans="2:9" ht="15.75" customHeight="1">
      <c r="B1" s="358" t="s">
        <v>34</v>
      </c>
      <c r="C1" s="358"/>
      <c r="D1" s="358"/>
      <c r="E1" s="358"/>
      <c r="F1" s="358"/>
      <c r="G1" s="358"/>
      <c r="H1" s="358"/>
      <c r="I1" s="358"/>
    </row>
    <row r="2" spans="2:9" ht="24" customHeight="1" thickBot="1">
      <c r="B2" s="358" t="s">
        <v>45</v>
      </c>
      <c r="C2" s="358"/>
      <c r="D2" s="358"/>
      <c r="E2" s="358"/>
      <c r="F2" s="358"/>
      <c r="G2" s="358"/>
      <c r="H2" s="358"/>
      <c r="I2" s="358"/>
    </row>
    <row r="3" spans="2:9" ht="27" customHeight="1" thickTop="1">
      <c r="B3" s="37" t="s">
        <v>2</v>
      </c>
      <c r="C3" s="38" t="s">
        <v>53</v>
      </c>
      <c r="D3" s="38" t="s">
        <v>38</v>
      </c>
      <c r="E3" s="38" t="s">
        <v>41</v>
      </c>
      <c r="F3" s="38" t="s">
        <v>54</v>
      </c>
      <c r="G3" s="38" t="s">
        <v>39</v>
      </c>
      <c r="H3" s="38"/>
      <c r="I3" s="38"/>
    </row>
    <row r="4" spans="2:9" ht="20.100000000000001" customHeight="1">
      <c r="B4" s="29" t="s">
        <v>46</v>
      </c>
      <c r="C4" s="23">
        <v>0</v>
      </c>
      <c r="D4" s="20"/>
      <c r="E4" s="23"/>
      <c r="F4" s="20">
        <v>0</v>
      </c>
      <c r="G4" s="18">
        <v>1</v>
      </c>
      <c r="H4" s="26"/>
      <c r="I4" s="18"/>
    </row>
    <row r="5" spans="2:9" ht="20.100000000000001" customHeight="1">
      <c r="B5" s="31" t="s">
        <v>4</v>
      </c>
      <c r="C5" s="24">
        <v>0</v>
      </c>
      <c r="D5" s="21"/>
      <c r="E5" s="24"/>
      <c r="F5" s="21">
        <v>0</v>
      </c>
      <c r="G5" s="21">
        <v>0</v>
      </c>
      <c r="H5" s="22"/>
      <c r="I5" s="19"/>
    </row>
    <row r="6" spans="2:9" ht="20.100000000000001" customHeight="1">
      <c r="B6" s="31" t="s">
        <v>10</v>
      </c>
      <c r="C6" s="24">
        <v>0</v>
      </c>
      <c r="D6" s="21"/>
      <c r="E6" s="24"/>
      <c r="F6" s="21">
        <v>0</v>
      </c>
      <c r="G6" s="19">
        <v>1</v>
      </c>
      <c r="H6" s="22"/>
      <c r="I6" s="19"/>
    </row>
    <row r="7" spans="2:9" ht="20.100000000000001" customHeight="1">
      <c r="B7" s="31" t="s">
        <v>47</v>
      </c>
      <c r="C7" s="24">
        <v>0</v>
      </c>
      <c r="D7" s="21"/>
      <c r="E7" s="24"/>
      <c r="F7" s="55">
        <v>1</v>
      </c>
      <c r="G7" s="19">
        <v>1</v>
      </c>
      <c r="H7" s="22"/>
      <c r="I7" s="19"/>
    </row>
    <row r="8" spans="2:9" ht="20.100000000000001" customHeight="1">
      <c r="B8" s="31" t="s">
        <v>17</v>
      </c>
      <c r="C8" s="24">
        <v>2</v>
      </c>
      <c r="D8" s="21"/>
      <c r="E8" s="24"/>
      <c r="F8" s="55">
        <v>1</v>
      </c>
      <c r="G8" s="19">
        <v>0</v>
      </c>
      <c r="H8" s="22"/>
      <c r="I8" s="19"/>
    </row>
    <row r="9" spans="2:9" ht="20.100000000000001" customHeight="1">
      <c r="B9" s="31" t="s">
        <v>8</v>
      </c>
      <c r="C9" s="24">
        <v>1</v>
      </c>
      <c r="D9" s="21"/>
      <c r="E9" s="24"/>
      <c r="F9" s="55">
        <v>0</v>
      </c>
      <c r="G9" s="19">
        <v>0</v>
      </c>
      <c r="H9" s="22"/>
      <c r="I9" s="19"/>
    </row>
    <row r="10" spans="2:9" ht="20.100000000000001" customHeight="1">
      <c r="B10" s="31" t="s">
        <v>7</v>
      </c>
      <c r="C10" s="24">
        <v>0</v>
      </c>
      <c r="D10" s="21"/>
      <c r="E10" s="24"/>
      <c r="F10" s="55">
        <v>1</v>
      </c>
      <c r="G10" s="19">
        <v>1</v>
      </c>
      <c r="H10" s="22"/>
      <c r="I10" s="19"/>
    </row>
    <row r="11" spans="2:9" ht="20.100000000000001" customHeight="1">
      <c r="B11" s="31" t="s">
        <v>11</v>
      </c>
      <c r="C11" s="24">
        <v>0</v>
      </c>
      <c r="D11" s="21"/>
      <c r="E11" s="24"/>
      <c r="F11" s="55">
        <v>0</v>
      </c>
      <c r="G11" s="19">
        <v>0</v>
      </c>
      <c r="H11" s="22"/>
      <c r="I11" s="19"/>
    </row>
    <row r="12" spans="2:9" ht="20.100000000000001" customHeight="1">
      <c r="B12" s="31" t="s">
        <v>5</v>
      </c>
      <c r="C12" s="24">
        <v>1</v>
      </c>
      <c r="D12" s="21">
        <v>1</v>
      </c>
      <c r="E12" s="24"/>
      <c r="F12" s="55">
        <v>1</v>
      </c>
      <c r="G12" s="19">
        <v>1</v>
      </c>
      <c r="H12" s="22"/>
      <c r="I12" s="19"/>
    </row>
    <row r="13" spans="2:9" ht="20.100000000000001" customHeight="1">
      <c r="B13" s="31" t="s">
        <v>6</v>
      </c>
      <c r="C13" s="24">
        <v>0</v>
      </c>
      <c r="D13" s="21"/>
      <c r="E13" s="24"/>
      <c r="F13" s="55">
        <v>0</v>
      </c>
      <c r="G13" s="19">
        <v>1</v>
      </c>
      <c r="H13" s="22"/>
      <c r="I13" s="19"/>
    </row>
    <row r="14" spans="2:9" ht="20.100000000000001" customHeight="1">
      <c r="B14" s="31" t="s">
        <v>9</v>
      </c>
      <c r="C14" s="24">
        <v>0</v>
      </c>
      <c r="D14" s="21"/>
      <c r="E14" s="24"/>
      <c r="F14" s="55">
        <v>2</v>
      </c>
      <c r="G14" s="19"/>
      <c r="H14" s="22"/>
      <c r="I14" s="19"/>
    </row>
    <row r="15" spans="2:9" ht="20.100000000000001" customHeight="1">
      <c r="B15" s="31" t="s">
        <v>13</v>
      </c>
      <c r="C15" s="23">
        <v>0</v>
      </c>
      <c r="D15" s="20"/>
      <c r="E15" s="23"/>
      <c r="F15" s="56">
        <v>1</v>
      </c>
      <c r="G15" s="18"/>
      <c r="H15" s="41"/>
      <c r="I15" s="18"/>
    </row>
    <row r="16" spans="2:9" ht="20.100000000000001" customHeight="1">
      <c r="B16" s="31" t="s">
        <v>48</v>
      </c>
      <c r="C16" s="24">
        <v>1</v>
      </c>
      <c r="D16" s="21"/>
      <c r="E16" s="24"/>
      <c r="F16" s="56">
        <v>0</v>
      </c>
      <c r="G16" s="19"/>
      <c r="H16" s="22"/>
      <c r="I16" s="19"/>
    </row>
    <row r="17" spans="2:9" ht="20.100000000000001" customHeight="1">
      <c r="B17" s="31" t="s">
        <v>15</v>
      </c>
      <c r="C17" s="24">
        <v>0</v>
      </c>
      <c r="D17" s="21"/>
      <c r="E17" s="24"/>
      <c r="F17" s="56">
        <v>1</v>
      </c>
      <c r="G17" s="19"/>
      <c r="H17" s="22"/>
      <c r="I17" s="19"/>
    </row>
    <row r="18" spans="2:9" ht="20.100000000000001" customHeight="1" thickBot="1">
      <c r="B18" s="30" t="s">
        <v>12</v>
      </c>
      <c r="C18" s="23">
        <v>2</v>
      </c>
      <c r="D18" s="20"/>
      <c r="E18" s="23"/>
      <c r="F18" s="20">
        <v>0</v>
      </c>
      <c r="G18" s="18"/>
      <c r="H18" s="41"/>
      <c r="I18" s="18"/>
    </row>
    <row r="19" spans="2:9" ht="20.100000000000001" customHeight="1" thickTop="1" thickBot="1">
      <c r="B19" s="32" t="s">
        <v>29</v>
      </c>
      <c r="C19" s="42">
        <f>SUM(C4:C18)</f>
        <v>7</v>
      </c>
      <c r="D19" s="43"/>
      <c r="E19" s="44"/>
      <c r="F19" s="43">
        <f>SUM(F4:F18)</f>
        <v>8</v>
      </c>
      <c r="G19" s="45">
        <f>SUM(G4:G18)</f>
        <v>6</v>
      </c>
      <c r="H19" s="46"/>
      <c r="I19" s="45"/>
    </row>
    <row r="20" spans="2:9" ht="20.100000000000001" customHeight="1" thickTop="1" thickBot="1">
      <c r="B20" s="35" t="s">
        <v>49</v>
      </c>
      <c r="C20" s="35"/>
      <c r="D20" s="35"/>
      <c r="E20" s="35"/>
      <c r="F20" s="35"/>
      <c r="G20" s="35"/>
      <c r="H20" s="35"/>
      <c r="I20" s="35"/>
    </row>
    <row r="21" spans="2:9" ht="20.100000000000001" customHeight="1" thickTop="1">
      <c r="B21" s="29" t="s">
        <v>50</v>
      </c>
      <c r="C21" s="51">
        <v>0</v>
      </c>
      <c r="D21" s="33"/>
      <c r="E21" s="10"/>
      <c r="F21" s="51">
        <v>0</v>
      </c>
      <c r="G21" s="10"/>
      <c r="H21" s="10"/>
      <c r="I21" s="10"/>
    </row>
    <row r="22" spans="2:9" ht="20.100000000000001" customHeight="1">
      <c r="B22" s="29" t="s">
        <v>51</v>
      </c>
      <c r="C22" s="52">
        <v>0</v>
      </c>
      <c r="D22" s="49"/>
      <c r="E22" s="50"/>
      <c r="F22" s="52">
        <v>0</v>
      </c>
      <c r="G22" s="52">
        <v>2</v>
      </c>
      <c r="H22" s="50"/>
      <c r="I22" s="50"/>
    </row>
    <row r="23" spans="2:9" ht="20.100000000000001" customHeight="1" thickBot="1">
      <c r="B23" s="12" t="s">
        <v>52</v>
      </c>
      <c r="C23" s="51">
        <v>0</v>
      </c>
      <c r="D23" s="33"/>
      <c r="E23" s="57"/>
      <c r="F23" s="51">
        <v>0</v>
      </c>
      <c r="G23" s="57"/>
      <c r="H23" s="57"/>
      <c r="I23" s="33"/>
    </row>
    <row r="24" spans="2:9" s="9" customFormat="1" ht="20.100000000000001" customHeight="1" thickTop="1" thickBot="1">
      <c r="B24" s="36" t="s">
        <v>29</v>
      </c>
      <c r="C24" s="53">
        <f>SUM(C21:C23)</f>
        <v>0</v>
      </c>
      <c r="D24" s="363"/>
      <c r="E24" s="363"/>
      <c r="F24" s="363"/>
      <c r="G24" s="363"/>
      <c r="H24" s="363"/>
      <c r="I24" s="363"/>
    </row>
    <row r="25" spans="2:9" ht="20.100000000000001" customHeight="1" thickTop="1" thickBot="1">
      <c r="B25" s="36" t="s">
        <v>31</v>
      </c>
      <c r="C25" s="54">
        <f>C19+C24</f>
        <v>7</v>
      </c>
      <c r="D25" s="54">
        <f t="shared" ref="D25:H25" si="0">D19+D24</f>
        <v>0</v>
      </c>
      <c r="E25" s="54">
        <f t="shared" si="0"/>
        <v>0</v>
      </c>
      <c r="F25" s="54">
        <f t="shared" si="0"/>
        <v>8</v>
      </c>
      <c r="G25" s="54">
        <f t="shared" si="0"/>
        <v>6</v>
      </c>
      <c r="H25" s="54">
        <f t="shared" si="0"/>
        <v>0</v>
      </c>
      <c r="I25" s="48"/>
    </row>
    <row r="26" spans="2:9" ht="3.75" customHeight="1" thickTop="1">
      <c r="B26" s="47" t="s">
        <v>35</v>
      </c>
    </row>
    <row r="27" spans="2:9" ht="14.25" customHeight="1">
      <c r="B27" s="354" t="s">
        <v>25</v>
      </c>
      <c r="C27" s="354"/>
      <c r="D27" s="354"/>
    </row>
    <row r="28" spans="2:9" ht="8.25" customHeight="1">
      <c r="B28" s="33"/>
    </row>
    <row r="29" spans="2:9" ht="21" customHeight="1">
      <c r="B29" s="364" t="s">
        <v>36</v>
      </c>
      <c r="C29" s="364"/>
      <c r="D29" s="39"/>
      <c r="E29" s="39"/>
      <c r="F29" s="39"/>
      <c r="G29" s="39"/>
      <c r="H29" s="40"/>
      <c r="I29" s="40"/>
    </row>
  </sheetData>
  <mergeCells count="5">
    <mergeCell ref="D24:I24"/>
    <mergeCell ref="B27:D27"/>
    <mergeCell ref="B29:C29"/>
    <mergeCell ref="B1:I1"/>
    <mergeCell ref="B2:I2"/>
  </mergeCells>
  <printOptions horizontalCentered="1"/>
  <pageMargins left="0.55118110236220474" right="0.55118110236220474" top="0.59055118110236227" bottom="0.19685039370078741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نطاقات تمت تسميتها</vt:lpstr>
      </vt:variant>
      <vt:variant>
        <vt:i4>8</vt:i4>
      </vt:variant>
    </vt:vector>
  </HeadingPairs>
  <TitlesOfParts>
    <vt:vector size="16" baseType="lpstr">
      <vt:lpstr>1-2 </vt:lpstr>
      <vt:lpstr>3</vt:lpstr>
      <vt:lpstr>4</vt:lpstr>
      <vt:lpstr>5</vt:lpstr>
      <vt:lpstr>6</vt:lpstr>
      <vt:lpstr>7</vt:lpstr>
      <vt:lpstr>8</vt:lpstr>
      <vt:lpstr>000</vt:lpstr>
      <vt:lpstr>'000'!Print_Area</vt:lpstr>
      <vt:lpstr>'1-2 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</vt:vector>
  </TitlesOfParts>
  <Company>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Nada Hadi</cp:lastModifiedBy>
  <cp:lastPrinted>2019-10-06T06:57:39Z</cp:lastPrinted>
  <dcterms:created xsi:type="dcterms:W3CDTF">2006-05-08T05:22:33Z</dcterms:created>
  <dcterms:modified xsi:type="dcterms:W3CDTF">2019-10-06T06:58:14Z</dcterms:modified>
</cp:coreProperties>
</file>